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OR COZENDEY\Desktop\PA 112-2022 - LIMPEZA E ZELADORIA\PROCESSO\"/>
    </mc:Choice>
  </mc:AlternateContent>
  <xr:revisionPtr revIDLastSave="0" documentId="8_{AEC66B0C-7344-4624-9635-867A5A874B6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ASG " sheetId="1" r:id="rId1"/>
    <sheet name="AUX. DE JARDINAGEM" sheetId="2" r:id="rId2"/>
    <sheet name="ENCARREGADO" sheetId="3" r:id="rId3"/>
    <sheet name="ZELADOR" sheetId="4" r:id="rId4"/>
    <sheet name="PREÇO LIMPEZA" sheetId="5" r:id="rId5"/>
    <sheet name="MATERIAIS E EQUIPAMENTOS" sheetId="6" r:id="rId6"/>
    <sheet name="UNIFORMES" sheetId="7" r:id="rId7"/>
  </sheets>
  <definedNames>
    <definedName name="Area_2" localSheetId="0">#REF!</definedName>
    <definedName name="Area_2" localSheetId="1">#REF!</definedName>
    <definedName name="Area_2" localSheetId="2">#REF!</definedName>
    <definedName name="Area_2" localSheetId="3">#REF!</definedName>
    <definedName name="Area_2">#REF!</definedName>
    <definedName name="_xlnm.Print_Area" localSheetId="0">'ASG '!$A$1:$K$156</definedName>
    <definedName name="_xlnm.Print_Area" localSheetId="1">'AUX. DE JARDINAGEM'!$A$1:$K$155</definedName>
    <definedName name="_xlnm.Print_Area" localSheetId="2">ENCARREGADO!$A$1:$K$155</definedName>
    <definedName name="_xlnm.Print_Area" localSheetId="4">'PREÇO LIMPEZA'!$A$1:$AA$46</definedName>
    <definedName name="_xlnm.Print_Area" localSheetId="3">ZELADOR!$A$1:$K$155</definedName>
    <definedName name="aREA1" localSheetId="0">#REF!</definedName>
    <definedName name="aREA1" localSheetId="1">#REF!</definedName>
    <definedName name="aREA1" localSheetId="2">#REF!</definedName>
    <definedName name="aREA1" localSheetId="3">#REF!</definedName>
    <definedName name="aREA1">#REF!</definedName>
    <definedName name="area2" localSheetId="0">#REF!</definedName>
    <definedName name="area2" localSheetId="1">#REF!</definedName>
    <definedName name="area2" localSheetId="2">#REF!</definedName>
    <definedName name="area2" localSheetId="3">#REF!</definedName>
    <definedName name="area2">#REF!</definedName>
    <definedName name="Area3" localSheetId="0">#REF!</definedName>
    <definedName name="Area3" localSheetId="1">#REF!</definedName>
    <definedName name="Area3" localSheetId="2">#REF!</definedName>
    <definedName name="Area3" localSheetId="3">#REF!</definedName>
    <definedName name="Area3">#REF!</definedName>
    <definedName name="Area4" localSheetId="0">#REF!</definedName>
    <definedName name="Area4" localSheetId="1">#REF!</definedName>
    <definedName name="Area4" localSheetId="2">#REF!</definedName>
    <definedName name="Area4" localSheetId="3">#REF!</definedName>
    <definedName name="Area4">#REF!</definedName>
    <definedName name="ASGAREAEXTERNA" localSheetId="1">#REF!</definedName>
    <definedName name="ASGAREAEXTERNA" localSheetId="2">#REF!</definedName>
    <definedName name="ASGAREAEXTERNA" localSheetId="3">#REF!</definedName>
    <definedName name="ASGAREAEXTERNA">#REF!</definedName>
    <definedName name="DGJDFGJF" localSheetId="1">#REF!</definedName>
    <definedName name="DGJDFGJF" localSheetId="2">#REF!</definedName>
    <definedName name="DGJDFGJF" localSheetId="3">#REF!</definedName>
    <definedName name="DGJDFGJF">#REF!</definedName>
    <definedName name="Excel_BuiltIn_Print_Area" localSheetId="0">#REF!</definedName>
    <definedName name="Excel_BuiltIn_Print_Area" localSheetId="1">#REF!</definedName>
    <definedName name="Excel_BuiltIn_Print_Area" localSheetId="2">#REF!</definedName>
    <definedName name="Excel_BuiltIn_Print_Area" localSheetId="3">#REF!</definedName>
    <definedName name="Excel_BuiltIn_Print_Area">#REF!</definedName>
    <definedName name="Excel_BuiltIn_Print_Area_1" localSheetId="0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>#REF!</definedName>
    <definedName name="Excel_BuiltIn_Print_Area_2" localSheetId="0">#REF!</definedName>
    <definedName name="Excel_BuiltIn_Print_Area_2" localSheetId="1">#REF!</definedName>
    <definedName name="Excel_BuiltIn_Print_Area_2" localSheetId="2">#REF!</definedName>
    <definedName name="Excel_BuiltIn_Print_Area_2" localSheetId="3">#REF!</definedName>
    <definedName name="Excel_BuiltIn_Print_Area_2">#REF!</definedName>
    <definedName name="Excel_um" localSheetId="0">#REF!</definedName>
    <definedName name="Excel_um" localSheetId="1">#REF!</definedName>
    <definedName name="Excel_um" localSheetId="2">#REF!</definedName>
    <definedName name="Excel_um" localSheetId="3">#REF!</definedName>
    <definedName name="Excel_um">#REF!</definedName>
    <definedName name="Pintor" localSheetId="0">#REF!</definedName>
    <definedName name="Pintor" localSheetId="1">#REF!</definedName>
    <definedName name="Pintor" localSheetId="2">#REF!</definedName>
    <definedName name="Pintor" localSheetId="3">#REF!</definedName>
    <definedName name="Pintor">#REF!</definedName>
    <definedName name="Pintor1" localSheetId="0">#REF!</definedName>
    <definedName name="Pintor1" localSheetId="1">#REF!</definedName>
    <definedName name="Pintor1" localSheetId="2">#REF!</definedName>
    <definedName name="Pintor1" localSheetId="3">#REF!</definedName>
    <definedName name="Pintor1">#REF!</definedName>
    <definedName name="S" localSheetId="1">#REF!</definedName>
    <definedName name="S" localSheetId="2">#REF!</definedName>
    <definedName name="S" localSheetId="3">#REF!</definedName>
    <definedName name="S">#REF!</definedName>
    <definedName name="um" localSheetId="0">#REF!</definedName>
    <definedName name="um" localSheetId="1">#REF!</definedName>
    <definedName name="um" localSheetId="2">#REF!</definedName>
    <definedName name="um" localSheetId="3">#REF!</definedName>
    <definedName name="um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37" i="5" l="1"/>
  <c r="R30" i="5"/>
  <c r="H64" i="2"/>
  <c r="G66" i="1"/>
  <c r="F36" i="7" l="1"/>
  <c r="F35" i="7"/>
  <c r="F26" i="7"/>
  <c r="F25" i="7"/>
  <c r="F24" i="7"/>
  <c r="F23" i="7"/>
  <c r="F22" i="7"/>
  <c r="F21" i="7"/>
  <c r="F20" i="7"/>
  <c r="F19" i="7"/>
  <c r="F10" i="7"/>
  <c r="F9" i="7"/>
  <c r="F8" i="7"/>
  <c r="F7" i="7"/>
  <c r="F6" i="7"/>
  <c r="F57" i="6"/>
  <c r="F56" i="6"/>
  <c r="W29" i="5"/>
  <c r="P20" i="5"/>
  <c r="A37" i="5"/>
  <c r="A36" i="5"/>
  <c r="A35" i="5"/>
  <c r="P11" i="5"/>
  <c r="H154" i="4"/>
  <c r="H117" i="4"/>
  <c r="H136" i="4" s="1"/>
  <c r="H103" i="4"/>
  <c r="H108" i="4" s="1"/>
  <c r="H97" i="4"/>
  <c r="H96" i="4"/>
  <c r="H95" i="4"/>
  <c r="H94" i="4"/>
  <c r="H93" i="4"/>
  <c r="H98" i="4" s="1"/>
  <c r="H87" i="4"/>
  <c r="H84" i="4"/>
  <c r="H82" i="4"/>
  <c r="H83" i="4" s="1"/>
  <c r="H64" i="4"/>
  <c r="G63" i="4"/>
  <c r="H62" i="4"/>
  <c r="H63" i="4" s="1"/>
  <c r="H52" i="4"/>
  <c r="H58" i="4" s="1"/>
  <c r="H86" i="4" s="1"/>
  <c r="H44" i="4"/>
  <c r="H43" i="4"/>
  <c r="H33" i="4"/>
  <c r="H32" i="4"/>
  <c r="J31" i="4"/>
  <c r="H37" i="3"/>
  <c r="H154" i="3"/>
  <c r="H117" i="3"/>
  <c r="H136" i="3" s="1"/>
  <c r="H103" i="3"/>
  <c r="H108" i="3" s="1"/>
  <c r="H97" i="3"/>
  <c r="H96" i="3"/>
  <c r="H95" i="3"/>
  <c r="H94" i="3"/>
  <c r="H93" i="3"/>
  <c r="H87" i="3"/>
  <c r="H84" i="3"/>
  <c r="H82" i="3"/>
  <c r="H83" i="3" s="1"/>
  <c r="H64" i="3"/>
  <c r="G63" i="3"/>
  <c r="H62" i="3" s="1"/>
  <c r="H52" i="3"/>
  <c r="H44" i="3"/>
  <c r="H43" i="3"/>
  <c r="H33" i="3"/>
  <c r="H32" i="3"/>
  <c r="J31" i="3"/>
  <c r="H154" i="2"/>
  <c r="H117" i="2"/>
  <c r="H136" i="2" s="1"/>
  <c r="H97" i="2"/>
  <c r="H96" i="2"/>
  <c r="H95" i="2"/>
  <c r="H94" i="2"/>
  <c r="H93" i="2"/>
  <c r="H87" i="2"/>
  <c r="H84" i="2"/>
  <c r="H82" i="2"/>
  <c r="G63" i="2"/>
  <c r="H62" i="2" s="1"/>
  <c r="H63" i="2" s="1"/>
  <c r="H52" i="2"/>
  <c r="H58" i="2" s="1"/>
  <c r="H86" i="2" s="1"/>
  <c r="H44" i="2"/>
  <c r="H43" i="2"/>
  <c r="H45" i="2" s="1"/>
  <c r="H33" i="2"/>
  <c r="H32" i="2"/>
  <c r="H103" i="2" s="1"/>
  <c r="H108" i="2" s="1"/>
  <c r="J31" i="2"/>
  <c r="H155" i="1"/>
  <c r="H118" i="1"/>
  <c r="H137" i="1" s="1"/>
  <c r="H98" i="1"/>
  <c r="H97" i="1"/>
  <c r="H96" i="1"/>
  <c r="H95" i="1"/>
  <c r="H94" i="1"/>
  <c r="H88" i="1"/>
  <c r="H85" i="1"/>
  <c r="H83" i="1"/>
  <c r="H84" i="1" s="1"/>
  <c r="H65" i="1"/>
  <c r="G64" i="1"/>
  <c r="H63" i="1" s="1"/>
  <c r="H64" i="1" s="1"/>
  <c r="H53" i="1"/>
  <c r="H59" i="1" s="1"/>
  <c r="H87" i="1" s="1"/>
  <c r="H45" i="1"/>
  <c r="H44" i="1"/>
  <c r="H34" i="1"/>
  <c r="H33" i="1"/>
  <c r="J32" i="1"/>
  <c r="I103" i="1" l="1"/>
  <c r="H104" i="1" s="1"/>
  <c r="H109" i="1" s="1"/>
  <c r="E58" i="6"/>
  <c r="F37" i="7"/>
  <c r="A40" i="7" s="1"/>
  <c r="H45" i="4"/>
  <c r="H46" i="1"/>
  <c r="H99" i="1"/>
  <c r="F11" i="7"/>
  <c r="A14" i="7" s="1"/>
  <c r="F27" i="7"/>
  <c r="A30" i="7" s="1"/>
  <c r="P12" i="5"/>
  <c r="S35" i="5" s="1"/>
  <c r="W35" i="5" s="1"/>
  <c r="AA35" i="5" s="1"/>
  <c r="W30" i="5"/>
  <c r="W31" i="5" s="1"/>
  <c r="S37" i="5" s="1"/>
  <c r="W37" i="5" s="1"/>
  <c r="P21" i="5"/>
  <c r="S36" i="5" s="1"/>
  <c r="W36" i="5" s="1"/>
  <c r="AA36" i="5" s="1"/>
  <c r="H38" i="4"/>
  <c r="I94" i="4" s="1"/>
  <c r="H70" i="4"/>
  <c r="H77" i="4" s="1"/>
  <c r="H38" i="3"/>
  <c r="I57" i="3" s="1"/>
  <c r="H58" i="3"/>
  <c r="H86" i="3" s="1"/>
  <c r="H63" i="3"/>
  <c r="H70" i="3" s="1"/>
  <c r="H77" i="3" s="1"/>
  <c r="H98" i="3"/>
  <c r="H83" i="2"/>
  <c r="H98" i="2"/>
  <c r="H38" i="2"/>
  <c r="I95" i="2" s="1"/>
  <c r="H71" i="1"/>
  <c r="H78" i="1" s="1"/>
  <c r="H39" i="1"/>
  <c r="I88" i="1" s="1"/>
  <c r="I45" i="1" l="1"/>
  <c r="I84" i="1"/>
  <c r="I46" i="1"/>
  <c r="I84" i="2"/>
  <c r="AA38" i="5"/>
  <c r="AA39" i="5" s="1"/>
  <c r="I83" i="2"/>
  <c r="I86" i="4"/>
  <c r="I52" i="4"/>
  <c r="I82" i="4"/>
  <c r="I51" i="4"/>
  <c r="I53" i="4"/>
  <c r="H132" i="4"/>
  <c r="I43" i="4"/>
  <c r="I56" i="4"/>
  <c r="I93" i="4"/>
  <c r="I57" i="4"/>
  <c r="I83" i="4"/>
  <c r="I44" i="4"/>
  <c r="I85" i="4"/>
  <c r="I97" i="4"/>
  <c r="I50" i="4"/>
  <c r="I96" i="4"/>
  <c r="I45" i="4"/>
  <c r="I54" i="4"/>
  <c r="I87" i="4"/>
  <c r="I55" i="4"/>
  <c r="I95" i="4"/>
  <c r="I84" i="4"/>
  <c r="I82" i="3"/>
  <c r="I95" i="3"/>
  <c r="I83" i="3"/>
  <c r="I94" i="3"/>
  <c r="I52" i="3"/>
  <c r="I93" i="3"/>
  <c r="I87" i="3"/>
  <c r="I50" i="3"/>
  <c r="H132" i="3"/>
  <c r="I51" i="3"/>
  <c r="I53" i="3"/>
  <c r="I86" i="3"/>
  <c r="I97" i="3"/>
  <c r="I96" i="3"/>
  <c r="I55" i="3"/>
  <c r="I85" i="3"/>
  <c r="I56" i="3"/>
  <c r="I44" i="3"/>
  <c r="I84" i="3"/>
  <c r="I43" i="3"/>
  <c r="I54" i="3"/>
  <c r="H45" i="3"/>
  <c r="I45" i="3" s="1"/>
  <c r="I94" i="2"/>
  <c r="I93" i="2"/>
  <c r="I97" i="2"/>
  <c r="I45" i="2"/>
  <c r="H132" i="2"/>
  <c r="I57" i="2"/>
  <c r="I53" i="2"/>
  <c r="I50" i="2"/>
  <c r="I54" i="2"/>
  <c r="I51" i="2"/>
  <c r="I55" i="2"/>
  <c r="I43" i="2"/>
  <c r="I87" i="2"/>
  <c r="I85" i="2"/>
  <c r="I56" i="2"/>
  <c r="I52" i="2"/>
  <c r="I86" i="2"/>
  <c r="I96" i="2"/>
  <c r="I44" i="2"/>
  <c r="I82" i="2"/>
  <c r="H88" i="2" s="1"/>
  <c r="H134" i="2" s="1"/>
  <c r="H133" i="1"/>
  <c r="I58" i="1"/>
  <c r="I54" i="1"/>
  <c r="I51" i="1"/>
  <c r="I98" i="1"/>
  <c r="I96" i="1"/>
  <c r="I94" i="1"/>
  <c r="I85" i="1"/>
  <c r="I83" i="1"/>
  <c r="I55" i="1"/>
  <c r="I52" i="1"/>
  <c r="I56" i="1"/>
  <c r="I44" i="1"/>
  <c r="H47" i="1" s="1"/>
  <c r="H76" i="1" s="1"/>
  <c r="I57" i="1"/>
  <c r="I53" i="1"/>
  <c r="I86" i="1"/>
  <c r="I97" i="1"/>
  <c r="I95" i="1"/>
  <c r="I87" i="1"/>
  <c r="I98" i="2" l="1"/>
  <c r="H107" i="2" s="1"/>
  <c r="H109" i="2" s="1"/>
  <c r="H135" i="2" s="1"/>
  <c r="H46" i="4"/>
  <c r="H75" i="4" s="1"/>
  <c r="I98" i="4"/>
  <c r="H107" i="4" s="1"/>
  <c r="H109" i="4" s="1"/>
  <c r="H135" i="4" s="1"/>
  <c r="I58" i="4"/>
  <c r="H76" i="4" s="1"/>
  <c r="H88" i="3"/>
  <c r="H134" i="3" s="1"/>
  <c r="H88" i="4"/>
  <c r="H134" i="4" s="1"/>
  <c r="I58" i="3"/>
  <c r="H76" i="3" s="1"/>
  <c r="I98" i="3"/>
  <c r="H107" i="3" s="1"/>
  <c r="H109" i="3" s="1"/>
  <c r="H135" i="3" s="1"/>
  <c r="H46" i="3"/>
  <c r="H75" i="3" s="1"/>
  <c r="H78" i="3" s="1"/>
  <c r="I58" i="2"/>
  <c r="H76" i="2" s="1"/>
  <c r="H46" i="2"/>
  <c r="H75" i="2" s="1"/>
  <c r="H89" i="1"/>
  <c r="H135" i="1" s="1"/>
  <c r="I99" i="1"/>
  <c r="H108" i="1" s="1"/>
  <c r="H110" i="1" s="1"/>
  <c r="H136" i="1" s="1"/>
  <c r="I59" i="1"/>
  <c r="H77" i="1" s="1"/>
  <c r="H78" i="4" l="1"/>
  <c r="H133" i="4" s="1"/>
  <c r="H137" i="4" s="1"/>
  <c r="I121" i="4" s="1"/>
  <c r="I122" i="4" s="1"/>
  <c r="H79" i="1"/>
  <c r="H134" i="1" s="1"/>
  <c r="H138" i="1" s="1"/>
  <c r="I122" i="1" s="1"/>
  <c r="H133" i="3"/>
  <c r="H137" i="3" s="1"/>
  <c r="I121" i="3" s="1"/>
  <c r="I122" i="3" s="1"/>
  <c r="I125" i="3" s="1"/>
  <c r="I125" i="4" l="1"/>
  <c r="I126" i="4"/>
  <c r="I124" i="4"/>
  <c r="I126" i="3"/>
  <c r="I124" i="3"/>
  <c r="I123" i="1"/>
  <c r="I125" i="1" s="1"/>
  <c r="I127" i="1" l="1"/>
  <c r="I126" i="1"/>
  <c r="I127" i="4"/>
  <c r="H138" i="4" s="1"/>
  <c r="H139" i="4" s="1"/>
  <c r="I127" i="3"/>
  <c r="H138" i="3" s="1"/>
  <c r="H139" i="3" s="1"/>
  <c r="C144" i="4" l="1"/>
  <c r="E144" i="4" s="1"/>
  <c r="H144" i="4" s="1"/>
  <c r="H145" i="4" s="1"/>
  <c r="H147" i="4" s="1"/>
  <c r="H153" i="4" s="1"/>
  <c r="H155" i="4" s="1"/>
  <c r="C144" i="3"/>
  <c r="E144" i="3" s="1"/>
  <c r="H144" i="3" s="1"/>
  <c r="H145" i="3" s="1"/>
  <c r="H147" i="3" s="1"/>
  <c r="H153" i="3" s="1"/>
  <c r="H155" i="3" s="1"/>
  <c r="H70" i="2" l="1"/>
  <c r="H77" i="2" s="1"/>
  <c r="H78" i="2" s="1"/>
  <c r="H133" i="2" s="1"/>
  <c r="H137" i="2" s="1"/>
  <c r="I121" i="2" l="1"/>
  <c r="I122" i="2" l="1"/>
  <c r="I125" i="2" s="1"/>
  <c r="I124" i="2" l="1"/>
  <c r="I126" i="2"/>
  <c r="I127" i="2" l="1"/>
  <c r="H138" i="2" s="1"/>
  <c r="H139" i="2" s="1"/>
  <c r="C144" i="2" s="1"/>
  <c r="E144" i="2" s="1"/>
  <c r="H144" i="2" s="1"/>
  <c r="H145" i="2" s="1"/>
  <c r="H147" i="2" s="1"/>
  <c r="H153" i="2" s="1"/>
  <c r="H155" i="2" s="1"/>
  <c r="I128" i="1"/>
  <c r="H139" i="1" s="1"/>
  <c r="H140" i="1" s="1"/>
  <c r="C145" i="1" s="1"/>
  <c r="E145" i="1" s="1"/>
  <c r="H145" i="1" s="1"/>
  <c r="H146" i="1" s="1"/>
  <c r="H148" i="1" s="1"/>
  <c r="H154" i="1" s="1"/>
  <c r="H156" i="1" s="1"/>
</calcChain>
</file>

<file path=xl/sharedStrings.xml><?xml version="1.0" encoding="utf-8"?>
<sst xmlns="http://schemas.openxmlformats.org/spreadsheetml/2006/main" count="1669" uniqueCount="491">
  <si>
    <t>PLANILHA DE CUSTOS E FORMAÇÕES DE PREÇOS</t>
  </si>
  <si>
    <t>Processo nº: 112/2022</t>
  </si>
  <si>
    <t>Licitação nº: xx/2022</t>
  </si>
  <si>
    <t>DISCRIMINAÇÃO DOS SERVIÇOS (DADOS REFERENTES À CONTRATAÇÃO)</t>
  </si>
  <si>
    <t>MEMÓRIA DE CÁLCULO</t>
  </si>
  <si>
    <t>A</t>
  </si>
  <si>
    <t>Data de apresentação da proposta (dia/mês/ano)</t>
  </si>
  <si>
    <t>-</t>
  </si>
  <si>
    <t>Informar a Data da Apresentação da Proposta</t>
  </si>
  <si>
    <t>B</t>
  </si>
  <si>
    <t>Município/ UF</t>
  </si>
  <si>
    <t>Itaguaí - RJ</t>
  </si>
  <si>
    <t>Informar o Município e UF</t>
  </si>
  <si>
    <t>C</t>
  </si>
  <si>
    <t>Ano Acordo, Convenção ou Sentença Normativa em Dissídio Coletivo</t>
  </si>
  <si>
    <t>CCT n°618 - 2022/2023</t>
  </si>
  <si>
    <t>Informar qual CCT Base e Ano</t>
  </si>
  <si>
    <t>D</t>
  </si>
  <si>
    <t>Nº de meses de execução contratual</t>
  </si>
  <si>
    <t>Informar Nº de Meses da Execução Contratual de Acordo com o Termo de Referência</t>
  </si>
  <si>
    <t>IDENTIFICAÇÃO DO SERVIÇO</t>
  </si>
  <si>
    <t>Unidade de medida</t>
  </si>
  <si>
    <t>m²</t>
  </si>
  <si>
    <t>Informar a Unidade de Medida de Acordo com o Termo de Referência</t>
  </si>
  <si>
    <t>Quantidade total a contratar (em função da unidade de medida):</t>
  </si>
  <si>
    <t>Informar a Quantidade a Contratar de Acordo com o Termo de Referência</t>
  </si>
  <si>
    <t>Cargo:</t>
  </si>
  <si>
    <t>Auxiliar de Serviços Gerais</t>
  </si>
  <si>
    <t>Informar o Cargo a ser Preenchido</t>
  </si>
  <si>
    <t>MÃO-DE-OBRA</t>
  </si>
  <si>
    <t xml:space="preserve">           </t>
  </si>
  <si>
    <t>MÃO-DE-OBRA VINCULADA À EXECUÇÃO CONTRATUAL</t>
  </si>
  <si>
    <t>Dados complementares para composição dos custos referente à mão-de-obra</t>
  </si>
  <si>
    <t>Tipo do serviço</t>
  </si>
  <si>
    <t>Limpeza</t>
  </si>
  <si>
    <t>Informar o Tipo de Serviço</t>
  </si>
  <si>
    <t>Classificação Brasileira de Ocupações (CBO)</t>
  </si>
  <si>
    <t>5143-20</t>
  </si>
  <si>
    <t>Informar o CBO da Ocupação</t>
  </si>
  <si>
    <t>Salário Normativo da Categoria Profissional</t>
  </si>
  <si>
    <t>Informar o Salário Normativo contido na CCT</t>
  </si>
  <si>
    <t xml:space="preserve">Categoria profissional </t>
  </si>
  <si>
    <t>Informar a Categoria Profissional</t>
  </si>
  <si>
    <t>Data base da categoria</t>
  </si>
  <si>
    <t>Informar a Data Base da Categoria</t>
  </si>
  <si>
    <t>MÓDULO 01: COMPOSIÇÃO DA REMUNERAÇÃO</t>
  </si>
  <si>
    <t>Composição da remuneração</t>
  </si>
  <si>
    <t>Valor (R$)</t>
  </si>
  <si>
    <t>Salário base</t>
  </si>
  <si>
    <t>Salário Base contido na CCT ou qualquer outro valor acima deste</t>
  </si>
  <si>
    <t>Adicional de periculosidade</t>
  </si>
  <si>
    <t>Sim/Não</t>
  </si>
  <si>
    <t>N</t>
  </si>
  <si>
    <t>Cálculo = Se Houver Adicional - Marcar S (Campo E33) 
para o cálculo Salario Base (Campo H32) * 30% ser gerado no Campo H33</t>
  </si>
  <si>
    <t>Adicional de insalubridade</t>
  </si>
  <si>
    <t>Cálculo = Se Houver Adicional - Marcar S (Campo E34) para o cálculo Salario Mínimo ou Regional (campo F33) x Percentual de 10%, 20% ou 40% dependendo do grau de insalubridade (campo G33) ser gerado no Campo H34</t>
  </si>
  <si>
    <t>Adicional noturno</t>
  </si>
  <si>
    <t>E</t>
  </si>
  <si>
    <t xml:space="preserve">Hora noturna adicional - ou hora noturna reduzida </t>
  </si>
  <si>
    <t>F</t>
  </si>
  <si>
    <t>Adicional de hora extra no feriado</t>
  </si>
  <si>
    <t>G</t>
  </si>
  <si>
    <t>Outros (especificar)</t>
  </si>
  <si>
    <t>TOTAL DA REMUNERAÇÃO</t>
  </si>
  <si>
    <t>Soma dos Itens A a G</t>
  </si>
  <si>
    <t>MÓDULO 02: ENCARGOS E BENEFÍCIOS ANUAIS, MENSAIS E DIÁRIOS</t>
  </si>
  <si>
    <t>Submódulo 2.1 - 13º (décimo terceiro) salário e adicional de férias</t>
  </si>
  <si>
    <t>2.1</t>
  </si>
  <si>
    <t>13º salário e adicional de férias</t>
  </si>
  <si>
    <t>(%)</t>
  </si>
  <si>
    <r>
      <rPr>
        <sz val="12"/>
        <color rgb="FF000000"/>
        <rFont val="Calibri"/>
        <family val="1"/>
        <charset val="1"/>
      </rPr>
      <t xml:space="preserve">13º salário (  </t>
    </r>
    <r>
      <rPr>
        <sz val="8"/>
        <rFont val="Calibri"/>
        <family val="2"/>
        <charset val="1"/>
      </rPr>
      <t>art. 7º, VIII, CF/88; Leis 4.090/1962 e 4.749/1962; Decreto 57.155/1965</t>
    </r>
    <r>
      <rPr>
        <sz val="12"/>
        <color rgb="FF000000"/>
        <rFont val="Calibri"/>
        <family val="1"/>
        <charset val="1"/>
      </rPr>
      <t>)</t>
    </r>
  </si>
  <si>
    <t>Cálculo = 1/12 (Campo H43) x Total da Remuneração (Campo H38)</t>
  </si>
  <si>
    <r>
      <rPr>
        <sz val="10"/>
        <color rgb="FF000000"/>
        <rFont val="Arial"/>
        <family val="2"/>
        <charset val="1"/>
      </rPr>
      <t xml:space="preserve">Férias e Adicional de Férias ( </t>
    </r>
    <r>
      <rPr>
        <sz val="8"/>
        <rFont val="Calibri"/>
        <family val="2"/>
        <charset val="1"/>
      </rPr>
      <t>Art. 7º, XVII, CF/88; Art. 129 a 153 da CLT;  art. 214 §
4º do Decreto nº 3.048/99, Art. 28 § 9º, 245 alínea “d” da Lei nº 8.212/91, art. 134 e 137 da CLT)</t>
    </r>
  </si>
  <si>
    <r>
      <rPr>
        <sz val="10"/>
        <color rgb="FF000000"/>
        <rFont val="Arial"/>
        <family val="2"/>
        <charset val="1"/>
      </rPr>
      <t xml:space="preserve">Cálculo = </t>
    </r>
    <r>
      <rPr>
        <sz val="10"/>
        <color rgb="FF000000"/>
        <rFont val="Arial"/>
        <family val="2"/>
      </rPr>
      <t>1/12 (Campo H43)</t>
    </r>
    <r>
      <rPr>
        <sz val="10"/>
        <color rgb="FF000000"/>
        <rFont val="Arial"/>
        <family val="2"/>
        <charset val="1"/>
      </rPr>
      <t xml:space="preserve"> + 1/3/12 </t>
    </r>
    <r>
      <rPr>
        <sz val="10"/>
        <color rgb="FF000000"/>
        <rFont val="Arial"/>
        <family val="2"/>
      </rPr>
      <t>(Campo H43)</t>
    </r>
    <r>
      <rPr>
        <sz val="10"/>
        <color rgb="FF000000"/>
        <rFont val="Arial"/>
        <family val="2"/>
        <charset val="1"/>
      </rPr>
      <t xml:space="preserve"> x Total da Remuneração (Campo H38)</t>
    </r>
  </si>
  <si>
    <r>
      <rPr>
        <sz val="10"/>
        <rFont val="Arial"/>
        <family val="2"/>
        <charset val="1"/>
      </rPr>
      <t xml:space="preserve">Incidência do submódulo 2.2 sobre o 13º Salário, Férias e Adicional de Férias ( </t>
    </r>
    <r>
      <rPr>
        <sz val="10"/>
        <color rgb="FF000000"/>
        <rFont val="TimesNewRomanPSMT"/>
        <family val="2"/>
        <charset val="1"/>
      </rPr>
      <t>Decreto nº 3.048/99 – Regulamento da Previdência Social)</t>
    </r>
  </si>
  <si>
    <t>Cálculo = Percentuais dos Campos H43 e H44 x Total do Submódulo 2.2 (Campo H58) 
x Total ds Remuneração (Campo H38)</t>
  </si>
  <si>
    <t xml:space="preserve">TOTAL </t>
  </si>
  <si>
    <t>Soma dos Itens A a C</t>
  </si>
  <si>
    <t>Submódulo 2.2 - Encargos previdenciários (GPS), Fundo de Garantia por Tempo de Serviço (FGTS) e outras contribuições</t>
  </si>
  <si>
    <t>2.2</t>
  </si>
  <si>
    <t>GPS, FGTS e outras contribuições</t>
  </si>
  <si>
    <r>
      <rPr>
        <sz val="10"/>
        <color rgb="FF000000"/>
        <rFont val="Arial"/>
        <family val="2"/>
        <charset val="1"/>
      </rPr>
      <t xml:space="preserve">INSS ( </t>
    </r>
    <r>
      <rPr>
        <sz val="10"/>
        <color rgb="FF000000"/>
        <rFont val="TimesNewRomanPSMT"/>
        <family val="2"/>
        <charset val="1"/>
      </rPr>
      <t>Lei nº 8.212/91)</t>
    </r>
  </si>
  <si>
    <t>Cálculo = Percentual Legal de 20% (Campo H50) x Total da Remuneração (Campo H38)</t>
  </si>
  <si>
    <r>
      <rPr>
        <sz val="10"/>
        <color rgb="FF000000"/>
        <rFont val="Arial"/>
        <family val="2"/>
        <charset val="1"/>
      </rPr>
      <t xml:space="preserve">Salário Educação ( </t>
    </r>
    <r>
      <rPr>
        <sz val="10"/>
        <color rgb="FF000000"/>
        <rFont val="TimesNewRomanPSMT"/>
        <family val="2"/>
        <charset val="1"/>
      </rPr>
      <t>Lei nº 9.424, de 24 de dezembro de 1996)</t>
    </r>
  </si>
  <si>
    <t>Cálculo = Percentual Legal de 2,50% (Campo H51) x Total da Remuneração (Campo H38)</t>
  </si>
  <si>
    <r>
      <rPr>
        <sz val="10"/>
        <rFont val="Arial"/>
        <family val="2"/>
        <charset val="1"/>
      </rPr>
      <t xml:space="preserve">Seguro Acidente do Trabalho (RATxFAP) </t>
    </r>
    <r>
      <rPr>
        <sz val="10"/>
        <rFont val="Arial"/>
        <family val="2"/>
      </rPr>
      <t xml:space="preserve">( </t>
    </r>
    <r>
      <rPr>
        <sz val="10"/>
        <color rgb="FF000000"/>
        <rFont val="TimesNewRomanPSMT"/>
        <family val="2"/>
      </rPr>
      <t>Decreto nº 3.048/99 – Regulamento da Previdência Social)</t>
    </r>
  </si>
  <si>
    <t>RAT</t>
  </si>
  <si>
    <t>FAT</t>
  </si>
  <si>
    <t>Cálculo = Multiplicção dos Fatores RAT x FAT - Valor que poderá ser no máximo de 3% (Campo H52) x Total da Remuneração (Campo H38)</t>
  </si>
  <si>
    <t>SESC ou SESI (Decretos-Lei 9.403/1946 (Sesi), 9.853/1946 (Sesc))</t>
  </si>
  <si>
    <t>Cálculo = Percentual Legal de 1,50% (Campo H53) x Total da Remuneração (Campo H38)</t>
  </si>
  <si>
    <r>
      <rPr>
        <sz val="10"/>
        <color rgb="FF000000"/>
        <rFont val="Arial"/>
        <family val="2"/>
        <charset val="1"/>
      </rPr>
      <t>SENAI ou SENAC (</t>
    </r>
    <r>
      <rPr>
        <sz val="10"/>
        <color rgb="FF000000"/>
        <rFont val="Arial"/>
        <family val="2"/>
      </rPr>
      <t>Decretos-Lei 4.048/1942 (Senai), 8.621/1946 (Senac))</t>
    </r>
  </si>
  <si>
    <t>Cálculo = Percentual Legal de 1,00% (Campo H54) x Total da Remuneração (Campo H38)</t>
  </si>
  <si>
    <t>SEBRAE (Decreto nº 99.570 de 09 de outubro de 1990)</t>
  </si>
  <si>
    <t>Cálculo = Percentual Legal de 0,60% (Campo H54) x Total da Remuneração (Campo H38)</t>
  </si>
  <si>
    <r>
      <rPr>
        <sz val="10"/>
        <color rgb="FF000000"/>
        <rFont val="Arial"/>
        <family val="2"/>
        <charset val="1"/>
      </rPr>
      <t xml:space="preserve">INCRA ( </t>
    </r>
    <r>
      <rPr>
        <sz val="10"/>
        <color rgb="FF000000"/>
        <rFont val="TimesNewRomanPSMT"/>
        <family val="2"/>
        <charset val="1"/>
      </rPr>
      <t>Decreto-Lei nº 1.110, de 9 de julho de 1970)</t>
    </r>
  </si>
  <si>
    <t>Cálculo = Percentual Legal de 0,20% (Campo H54) x Total da Remuneração (Campo H38)</t>
  </si>
  <si>
    <t>H</t>
  </si>
  <si>
    <r>
      <rPr>
        <sz val="10"/>
        <color rgb="FF000000"/>
        <rFont val="Arial"/>
        <family val="2"/>
        <charset val="1"/>
      </rPr>
      <t xml:space="preserve">FGTS ( </t>
    </r>
    <r>
      <rPr>
        <sz val="10"/>
        <color rgb="FF000000"/>
        <rFont val="TimesNewRomanPSMT"/>
        <family val="2"/>
        <charset val="1"/>
      </rPr>
      <t>art. 15 da Lei 8.036/90)</t>
    </r>
  </si>
  <si>
    <t>Cálculo = Percentual Legal de 8,00% (Campo H54) x Total da Remuneração (Campo H38)</t>
  </si>
  <si>
    <t>TOTAL</t>
  </si>
  <si>
    <t>Soma dos Itens A a H</t>
  </si>
  <si>
    <t>Submódulo 2.3 - Benefícios Mensais e Diários</t>
  </si>
  <si>
    <t>2.3</t>
  </si>
  <si>
    <t>Benefícios Mensais e Diários</t>
  </si>
  <si>
    <r>
      <rPr>
        <sz val="10"/>
        <color rgb="FF000000"/>
        <rFont val="Arial"/>
        <family val="2"/>
        <charset val="1"/>
      </rPr>
      <t xml:space="preserve">Transporte ( </t>
    </r>
    <r>
      <rPr>
        <sz val="10"/>
        <color rgb="FF000000"/>
        <rFont val="TimesNewRomanPSMT"/>
        <family val="2"/>
        <charset val="1"/>
      </rPr>
      <t xml:space="preserve">Lei n.º 7.619, de 30 de
</t>
    </r>
    <r>
      <rPr>
        <sz val="10"/>
        <color rgb="FF000000"/>
        <rFont val="Arial"/>
        <family val="2"/>
        <charset val="1"/>
      </rPr>
      <t>setembro de 1987)</t>
    </r>
  </si>
  <si>
    <t>SIM/NÃO</t>
  </si>
  <si>
    <t>Valor</t>
  </si>
  <si>
    <t>Passagens</t>
  </si>
  <si>
    <t>Dias</t>
  </si>
  <si>
    <t>Desconto</t>
  </si>
  <si>
    <t>Caso não seja previsto Auxílio Transporte, marcar a opção "N" no Campo C63</t>
  </si>
  <si>
    <t>S</t>
  </si>
  <si>
    <t>Cálculo = Valor Unitário da Passagem (Campo D63) x Quant. (Campo E63) x Total de Dias (Campo F63) - Desconto (6% do Total da Remuneração - Campo G63)</t>
  </si>
  <si>
    <t>Auxílio-Refeição/Alimentação (CCT)</t>
  </si>
  <si>
    <t>Caso não seja previsto Auxílio Alimentaçõ/Refeição, marcar a opção "N" no Campo D65</t>
  </si>
  <si>
    <t>Cálculo = Valor Unitário do Vale (Campo E65) x Total de Dias (Campo F65) - Desconto (verificar se há ou não desconto na CCT e aplicar)</t>
  </si>
  <si>
    <t>Seguro de vida, invalidez e funeral (CCT)</t>
  </si>
  <si>
    <t>Inserir o valor por funcionário no campo H66 se houver previsão na CCT</t>
  </si>
  <si>
    <t>Auxílio-Saúde - Plano de Assist. Médica  (Cláusula vigésima sexta, CCT n°618/2022RJ)</t>
  </si>
  <si>
    <t>Cálculo = Valor Diário do Café (Campo AI68) * Dias (Campo F66)</t>
  </si>
  <si>
    <t>Benefício Social Familiar (Cláusula vigésima nona CCT n°618/2022RJ)</t>
  </si>
  <si>
    <t>Auxílio-Saúde - Plano de Assist. Odontológica  (Cláusula vigésima sétima CCT n°618/2022RJ)</t>
  </si>
  <si>
    <t>Soma dos Itens A a E</t>
  </si>
  <si>
    <t>QUADRO RESUMO DO MÓDULO 2 - ENCARGOS E BENEFÍCIOS ANUAIS, MENSAIS E DIÁRIOS</t>
  </si>
  <si>
    <t>Encargos e Benefícios Anuais, Mensais e Diários</t>
  </si>
  <si>
    <t>13º (décimo terceiro) Salário e Adicional de Férias</t>
  </si>
  <si>
    <t>Soma do Total do Módulo 2.1 extraída do Campo H46</t>
  </si>
  <si>
    <t>Soma do Total do Módulo 2.2 extraída do Campo I58</t>
  </si>
  <si>
    <t>Soma do Total do Módulo 2.3 extraída do Campo H68</t>
  </si>
  <si>
    <t>Soma dos Itens 2.1 + 2.2 + 2.3</t>
  </si>
  <si>
    <t xml:space="preserve">MÓDULO 03: PROVISÃO PARA RESCISÃO </t>
  </si>
  <si>
    <t>Provisão para Rescisão</t>
  </si>
  <si>
    <r>
      <rPr>
        <sz val="10"/>
        <color rgb="FF000000"/>
        <rFont val="Arial"/>
        <family val="2"/>
        <charset val="1"/>
      </rPr>
      <t xml:space="preserve">Aviso Prévio Indenizado ( </t>
    </r>
    <r>
      <rPr>
        <sz val="10"/>
        <color rgb="FF000000"/>
        <rFont val="TimesNewRomanPSMT"/>
        <family val="2"/>
        <charset val="1"/>
      </rPr>
      <t>art. 487,§ 1º da CLT)</t>
    </r>
  </si>
  <si>
    <t>Cálculo = Percentual de 1/12 * 0,05 (Campo H80) x Total da Remuneração (Campo H38)</t>
  </si>
  <si>
    <r>
      <rPr>
        <sz val="10"/>
        <color rgb="FF000000"/>
        <rFont val="Arial"/>
        <family val="2"/>
        <charset val="1"/>
      </rPr>
      <t xml:space="preserve">Incidência do FGTS sobre o Aviso Prévio Indenizado ( </t>
    </r>
    <r>
      <rPr>
        <sz val="10"/>
        <color rgb="FF000000"/>
        <rFont val="TimesNewRomanPSMT"/>
        <family val="2"/>
        <charset val="1"/>
      </rPr>
      <t>art. 15, da Lei8.036/90)</t>
    </r>
  </si>
  <si>
    <t>Cálculo = Percentual de 8% x 0,42% do APT (Campo H81) x Total da Remuneração (Campo H38)</t>
  </si>
  <si>
    <r>
      <rPr>
        <sz val="10"/>
        <color rgb="FF000000"/>
        <rFont val="Arial"/>
        <family val="2"/>
        <charset val="1"/>
      </rPr>
      <t xml:space="preserve">Multa do FGTS e contribuição social sobre o Aviso Prévio Indenizado ( </t>
    </r>
    <r>
      <rPr>
        <sz val="10"/>
        <color rgb="FF000000"/>
        <rFont val="TimesNewRomanPSMT"/>
        <family val="2"/>
        <charset val="1"/>
      </rPr>
      <t>Lei n. 13.932/2019)</t>
    </r>
  </si>
  <si>
    <t>Cálculo = [1 + 12/ 2 + (1/ 3 × 12/ 1 ) ] × 0,08 × 0,4 × 0,9</t>
  </si>
  <si>
    <r>
      <rPr>
        <sz val="10"/>
        <color rgb="FF000000"/>
        <rFont val="Arial"/>
        <family val="2"/>
        <charset val="1"/>
      </rPr>
      <t xml:space="preserve">Aviso Prévio Trabalhado </t>
    </r>
    <r>
      <rPr>
        <sz val="10"/>
        <color rgb="FF000000"/>
        <rFont val="Arial"/>
        <family val="2"/>
      </rPr>
      <t xml:space="preserve"> ( </t>
    </r>
    <r>
      <rPr>
        <sz val="10"/>
        <color rgb="FF000000"/>
        <rFont val="TimesNewRomanPSMT"/>
        <family val="2"/>
      </rPr>
      <t>art. 487,§ 1º da CLT)</t>
    </r>
  </si>
  <si>
    <t>Cálculo = ((1/30)*7)/12 = Percentual de 1,94% (Campo H83) x Total da Remuneração (Campo H38)</t>
  </si>
  <si>
    <t>Incidência dos encargos do submódulo 2.2 sobre o Aviso Prévio Trabalhado</t>
  </si>
  <si>
    <t>Cálculo = Percentual do Submódulo 2.2 (Campo H58) x Percentual do Aviso Prévio Trabalhado (H83) x Total da Remuneração (Campo H38)</t>
  </si>
  <si>
    <r>
      <rPr>
        <sz val="10"/>
        <color rgb="FF000000"/>
        <rFont val="Arial"/>
        <family val="2"/>
        <charset val="1"/>
      </rPr>
      <t xml:space="preserve">Multa do FGTS e contribuição social sobre o Aviso Prévio Trabalhado </t>
    </r>
    <r>
      <rPr>
        <sz val="10"/>
        <color rgb="FF000000"/>
        <rFont val="Arial"/>
        <family val="2"/>
      </rPr>
      <t xml:space="preserve">( </t>
    </r>
    <r>
      <rPr>
        <sz val="10"/>
        <color rgb="FF000000"/>
        <rFont val="TimesNewRomanPSMT"/>
        <family val="2"/>
      </rPr>
      <t>Lei n. 13.932/2019)</t>
    </r>
  </si>
  <si>
    <t>Cálculo = 1,94%*8%*40%</t>
  </si>
  <si>
    <t>Soma dos Itens A a F</t>
  </si>
  <si>
    <t>MÓDULO 04: CUSTO DE REPOSIÇÃO DO PROFISSIONAL AUSENTE</t>
  </si>
  <si>
    <t>Submódulo 4.1 - Ausências Legais</t>
  </si>
  <si>
    <t>4.1</t>
  </si>
  <si>
    <t>Substituto nas Ausências Legais</t>
  </si>
  <si>
    <r>
      <rPr>
        <sz val="10"/>
        <color rgb="FF000000"/>
        <rFont val="Arial"/>
        <family val="2"/>
        <charset val="1"/>
      </rPr>
      <t xml:space="preserve">Substituto na Cobertura das </t>
    </r>
    <r>
      <rPr>
        <sz val="10"/>
        <color rgb="FF000000"/>
        <rFont val="Arial"/>
        <family val="2"/>
      </rPr>
      <t>ausência por doença</t>
    </r>
    <r>
      <rPr>
        <sz val="10"/>
        <color rgb="FF000000"/>
        <rFont val="Arial"/>
        <family val="2"/>
        <charset val="1"/>
      </rPr>
      <t xml:space="preserve"> ( </t>
    </r>
    <r>
      <rPr>
        <sz val="8"/>
        <rFont val="Calibri"/>
        <family val="2"/>
        <charset val="1"/>
      </rPr>
      <t>Art.131 , inciso III, da CLT. Art. 476 da CLT, )</t>
    </r>
  </si>
  <si>
    <t>Cálculo = (5/30/12)</t>
  </si>
  <si>
    <r>
      <rPr>
        <sz val="10"/>
        <color rgb="FF000000"/>
        <rFont val="Arial"/>
        <family val="2"/>
        <charset val="1"/>
      </rPr>
      <t xml:space="preserve">Substituto na Cobertura de  Afastamento paternidade ( </t>
    </r>
    <r>
      <rPr>
        <sz val="8"/>
        <rFont val="Calibri"/>
        <family val="2"/>
        <charset val="1"/>
      </rPr>
      <t>Art. 82 e 473 da CLT)</t>
    </r>
  </si>
  <si>
    <t>Cálculo = (5/30/12)*0,015</t>
  </si>
  <si>
    <r>
      <rPr>
        <sz val="10"/>
        <color rgb="FF000000"/>
        <rFont val="Arial"/>
        <family val="2"/>
        <charset val="1"/>
      </rPr>
      <t xml:space="preserve">Substituto na Cobertura das Ausências por Acidente de Trabalho ( </t>
    </r>
    <r>
      <rPr>
        <sz val="8"/>
        <rFont val="Calibri"/>
        <family val="2"/>
        <charset val="1"/>
      </rPr>
      <t>Art. 27 do Dec. 89312/84)</t>
    </r>
  </si>
  <si>
    <t>Cálculo = (1/12)*0,0178</t>
  </si>
  <si>
    <r>
      <rPr>
        <sz val="10"/>
        <color rgb="FF000000"/>
        <rFont val="Arial"/>
        <family val="2"/>
        <charset val="1"/>
      </rPr>
      <t xml:space="preserve">Substituto na Cobertura de Afastamento Maternidade ( </t>
    </r>
    <r>
      <rPr>
        <sz val="8"/>
        <rFont val="Calibri"/>
        <family val="2"/>
        <charset val="1"/>
      </rPr>
      <t>Art. 7º inc. XVIII, CF)</t>
    </r>
  </si>
  <si>
    <t>Cálculo = 11,11%*5,28%*50%</t>
  </si>
  <si>
    <r>
      <rPr>
        <sz val="10"/>
        <color rgb="FF000000"/>
        <rFont val="Arial"/>
        <family val="2"/>
        <charset val="1"/>
      </rPr>
      <t xml:space="preserve">Substituto na Cobertura de Ausências legais ( </t>
    </r>
    <r>
      <rPr>
        <sz val="8"/>
        <rFont val="Calibri"/>
        <family val="2"/>
        <charset val="1"/>
      </rPr>
      <t>Art. 7º, inciso XIX da CF)</t>
    </r>
  </si>
  <si>
    <t>Cálculo= 1/30/12</t>
  </si>
  <si>
    <t>Submódulo 4.2 - Intrajornada</t>
  </si>
  <si>
    <t>4.2</t>
  </si>
  <si>
    <t>Substituto na Intrajornada</t>
  </si>
  <si>
    <t xml:space="preserve"> </t>
  </si>
  <si>
    <t>Substituto no Intervalo para Repouso ou Alimentação</t>
  </si>
  <si>
    <t>QUADRO RESUMO DO MÓDULO 4 - CUSTO DE REPOSIÇÃO DO PROFISSIONAL AUSENTE</t>
  </si>
  <si>
    <t>Substituto nas Ausência Legais</t>
  </si>
  <si>
    <t>Soma Total do Submódulo 4.1 extraída do Campo H99</t>
  </si>
  <si>
    <t>Soma Total do Submódulo 4.2 extraída do Campo H105</t>
  </si>
  <si>
    <t>MÓDULO 05: INSUMOS DIVERSOS</t>
  </si>
  <si>
    <t>Insumos Diversos</t>
  </si>
  <si>
    <t>Uniformes (custo mensal por empregado)</t>
  </si>
  <si>
    <t>Cálculo = Conforme valor na planilha UNIFORMES</t>
  </si>
  <si>
    <t>Materiais (custo mensal por empregado)</t>
  </si>
  <si>
    <t>Cálculo = Se Houver, calcular o valor total dividir pela quantidade de meses do contrato, utilizando uma memória de cálculo em outra planilha</t>
  </si>
  <si>
    <t>Equipamentos (custo mensal por empregado)</t>
  </si>
  <si>
    <t>Outros (Especificar)</t>
  </si>
  <si>
    <t>MÓDULO 6: CUSTOS INDIRETOS, TRIBUTOS E LUCRO</t>
  </si>
  <si>
    <t>Custos Indiretos, Tributos e Lucro</t>
  </si>
  <si>
    <t>Custos indiretos</t>
  </si>
  <si>
    <t>Cálculo = % (Campo H124) x Módulo 1 a 5 (Campo H140)</t>
  </si>
  <si>
    <t>Lucro</t>
  </si>
  <si>
    <t>Cálculo = % (Campo H125) x Módulo 1 a 5 (Campo H140)</t>
  </si>
  <si>
    <t>Tributos</t>
  </si>
  <si>
    <t>C.1</t>
  </si>
  <si>
    <t>Tributos Federais</t>
  </si>
  <si>
    <t>PIS</t>
  </si>
  <si>
    <t>Cálculo = % (Campo H127) x Módulo 1 a 5 (Campo H140) + Custos Indiretos (Campo I124) + Lucro (Campo I125)</t>
  </si>
  <si>
    <t>C.2</t>
  </si>
  <si>
    <t>COFINS</t>
  </si>
  <si>
    <t>Cálculo = % (Campo H128) x Módulo 1 a 5 (Campo H140) + Custos Indiretos (Campo I124) + Lucro (Campo I125)</t>
  </si>
  <si>
    <t>C.3</t>
  </si>
  <si>
    <t>Tibutos Municipais</t>
  </si>
  <si>
    <t>ISS</t>
  </si>
  <si>
    <t>Cálculo = % (Campo H129) x Módulo 1 a 5 (Campo H140) + Custos Indiretos (Campo I124) + Lucro (Campo I125)</t>
  </si>
  <si>
    <t>QUADRO RESUMO DO CUSTO POR EMPREGADO</t>
  </si>
  <si>
    <t>Mão-de-obra vinculada  à execução contratual (valor por empregado)</t>
  </si>
  <si>
    <t>Módulo 1 - Composição da Remuneração</t>
  </si>
  <si>
    <t>Cálculo = Soma do Módulo 1 extraído do Campo H38</t>
  </si>
  <si>
    <t>Módulo 2 - Encargos e Benefícios Anuais, Mensais e Diários</t>
  </si>
  <si>
    <t>Cálculo = Soma do Módulo 2 extraído do Campo H76</t>
  </si>
  <si>
    <t>Módulo 3 - Provisão para rescisão</t>
  </si>
  <si>
    <t>Cálculo = Soma do Módulo 3 extraído do Campo H86</t>
  </si>
  <si>
    <t>Módulo 4 – Custo de Reposição do Profissional Ausente</t>
  </si>
  <si>
    <t>Cálculo = Soma do Módulo 4 extraído do Campo H112</t>
  </si>
  <si>
    <t>Módulo 5 – Insumos Diversos</t>
  </si>
  <si>
    <t>Cálculo = Soma do Módulo 5 extraído do Campo H120</t>
  </si>
  <si>
    <t>SUBTOTAL (A+B+C+D+E)</t>
  </si>
  <si>
    <t>Módulo 6 – Custos indiretos, tributos e lucro</t>
  </si>
  <si>
    <t>Cálculo = Soma do Módulo 6 extraído do Campo H130</t>
  </si>
  <si>
    <t>VALOR TOTAL POR EMPREGADO</t>
  </si>
  <si>
    <t>Soma dos Itens A a E + F</t>
  </si>
  <si>
    <t>QUADRO RESUMO - VALOR MENSAL DOS SERVIÇOS</t>
  </si>
  <si>
    <t>Tipo de Serviço (A)</t>
  </si>
  <si>
    <t>Valor Proposto por Empregado (B)</t>
  </si>
  <si>
    <t>Qtde. de Empregados por Posto (C )</t>
  </si>
  <si>
    <t>Valor Proposto por Posto (D) = (B x C)</t>
  </si>
  <si>
    <t>Qtde. de Postos (E)</t>
  </si>
  <si>
    <t>Valor Total do Serviço           (F) = (D x E)</t>
  </si>
  <si>
    <t>Valor mensal dos serviços</t>
  </si>
  <si>
    <t>Valor Mensal estimado dos produtos/materiais (Os produtos/materiais serão pagos pelo efetivo requisitado e entregues no mês).</t>
  </si>
  <si>
    <t>VALOR ESTIMADO MENSAL DA CONTRATAÇÃO</t>
  </si>
  <si>
    <t>QUADRO DEMONSTRATIVO DO VALOR GLOBAL DA PROPOSTA</t>
  </si>
  <si>
    <t>VALOR GLOBAL DA PROPOSTA</t>
  </si>
  <si>
    <t xml:space="preserve">DESCRIÇÃO </t>
  </si>
  <si>
    <t>VALOR</t>
  </si>
  <si>
    <t>Valor mensal do serviço</t>
  </si>
  <si>
    <t>Número de meses de execução contratual</t>
  </si>
  <si>
    <t>Valor global da proposta (Valor Mensal x Meses de Execução)</t>
  </si>
  <si>
    <t>6220-10</t>
  </si>
  <si>
    <t>Auxiliar de Jardinagem</t>
  </si>
  <si>
    <t>Limpeza e Conservação</t>
  </si>
  <si>
    <t>5142-25</t>
  </si>
  <si>
    <t>Gratificação (Cláusula décima sexta da CCT n°618/2022RJ)</t>
  </si>
  <si>
    <t>Cálculo = 0,15 * 1.430</t>
  </si>
  <si>
    <t>Encarregado - Líder de Turma CCT</t>
  </si>
  <si>
    <t>Servente CCT</t>
  </si>
  <si>
    <t>Zelador</t>
  </si>
  <si>
    <t>5141-20</t>
  </si>
  <si>
    <r>
      <t>PREÇO MENSAL POR M</t>
    </r>
    <r>
      <rPr>
        <b/>
        <vertAlign val="superscript"/>
        <sz val="9"/>
        <rFont val="Arial"/>
        <family val="2"/>
      </rPr>
      <t xml:space="preserve">2 </t>
    </r>
    <r>
      <rPr>
        <b/>
        <sz val="9"/>
        <rFont val="Arial"/>
        <family val="2"/>
      </rPr>
      <t>(metro quadrado)</t>
    </r>
  </si>
  <si>
    <t>ÁREA INTERNA</t>
  </si>
  <si>
    <r>
      <t>Produtividade Mínima Diária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</si>
  <si>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(1)</t>
  </si>
  <si>
    <t>(2)</t>
  </si>
  <si>
    <t>(1) x (2)</t>
  </si>
  <si>
    <t>MÃO DE OBRA</t>
  </si>
  <si>
    <t>PRODUTIVIDADE</t>
  </si>
  <si>
    <t>PREÇO HOMEM-MÊS</t>
  </si>
  <si>
    <t>SUBTOTAL</t>
  </si>
  <si>
    <t>(1/m²)</t>
  </si>
  <si>
    <t>(R$)</t>
  </si>
  <si>
    <t>ENCARREGADO</t>
  </si>
  <si>
    <t>1/(30x800)</t>
  </si>
  <si>
    <t>1/800</t>
  </si>
  <si>
    <t>Total</t>
  </si>
  <si>
    <t>ÁREA EXTERNA</t>
  </si>
  <si>
    <t>(3)</t>
  </si>
  <si>
    <t>(4)</t>
  </si>
  <si>
    <t>(5)</t>
  </si>
  <si>
    <t>(4) x (5)</t>
  </si>
  <si>
    <t>FREQUÊNCIA NO MÊS</t>
  </si>
  <si>
    <t>JORNADA DE TRABALHO NO MÊS</t>
  </si>
  <si>
    <t>= (1x2x3)</t>
  </si>
  <si>
    <t>(1/M²)</t>
  </si>
  <si>
    <t>(HORAS)</t>
  </si>
  <si>
    <t>Ki</t>
  </si>
  <si>
    <t>(R$/M²)</t>
  </si>
  <si>
    <t>ESQUADRIA EXTERNA - FACE EXTERNA SEM EXPOSIÇAO À SITUAÇÃO DE RISCO + FACE INTERNA</t>
  </si>
  <si>
    <t>.16</t>
  </si>
  <si>
    <t>VALOR MENSAL DOS SERVIÇOS</t>
  </si>
  <si>
    <t>TIPO DE AREA</t>
  </si>
  <si>
    <t>PREÇO UNIT. MENSAL</t>
  </si>
  <si>
    <t xml:space="preserve">ÁREA  M² </t>
  </si>
  <si>
    <t>VALOR MENSAL DOS SERVIÇOS DE LIMPEZA</t>
  </si>
  <si>
    <t>VALOR GLOBAL DA PROPOSTA PARA 12 (DOZE) MESES</t>
  </si>
  <si>
    <t xml:space="preserve">ASG </t>
  </si>
  <si>
    <t>1/(30x1800)</t>
  </si>
  <si>
    <t>1/1800</t>
  </si>
  <si>
    <t>1/300</t>
  </si>
  <si>
    <t>1/(30x300)</t>
  </si>
  <si>
    <t>ZELADOR</t>
  </si>
  <si>
    <t>1.Materiais de Limpeza e Higiene</t>
  </si>
  <si>
    <t>Item</t>
  </si>
  <si>
    <t>Descrição</t>
  </si>
  <si>
    <t>Unidade</t>
  </si>
  <si>
    <t>Quantidade Anual</t>
  </si>
  <si>
    <t>Total Anual</t>
  </si>
  <si>
    <t>Álcool 70% 01 litro</t>
  </si>
  <si>
    <t>Álcool 70% 05 litros</t>
  </si>
  <si>
    <t>Desentupidor PIA</t>
  </si>
  <si>
    <t>Desentupidor WC</t>
  </si>
  <si>
    <t>Desinfetante 05 litros</t>
  </si>
  <si>
    <t>Desinfetante PARA WC pastilha</t>
  </si>
  <si>
    <t>Dispenser papel toalha bobina</t>
  </si>
  <si>
    <t>Dispenser papel higiênico bobina</t>
  </si>
  <si>
    <t>Dispenser Alcool/Sab. Liquido</t>
  </si>
  <si>
    <t>Escova sanitaria com suporte</t>
  </si>
  <si>
    <t>Esponja de aço (tipo Bombril)</t>
  </si>
  <si>
    <t>Esponja dupla face</t>
  </si>
  <si>
    <t>Flanela</t>
  </si>
  <si>
    <t>Limpa vidros 500ml</t>
  </si>
  <si>
    <t>Pá de lixo com Caixa acoplada</t>
  </si>
  <si>
    <t>Pano de chão</t>
  </si>
  <si>
    <t>Papel Higiênico em bobina 300M</t>
  </si>
  <si>
    <t>Papel Higiênico</t>
  </si>
  <si>
    <t xml:space="preserve">Papel Toalha em bobina 50 M - PCT COM 8 </t>
  </si>
  <si>
    <t>2. Equipamentos</t>
  </si>
  <si>
    <t>Total Unitário</t>
  </si>
  <si>
    <t>UNID</t>
  </si>
  <si>
    <t>JARDINAGEM</t>
  </si>
  <si>
    <t>Tesoura PODA para cortar grama</t>
  </si>
  <si>
    <t>Regador de 10 litros</t>
  </si>
  <si>
    <t>Total:</t>
  </si>
  <si>
    <t>ITEM</t>
  </si>
  <si>
    <t>DESCRIÇÃO DO UNIFORME</t>
  </si>
  <si>
    <t>QTD ANUAL POR EMPREGADO (A)</t>
  </si>
  <si>
    <t>VALOR UNITÁRIO (B)</t>
  </si>
  <si>
    <t>SUBTOTAL (C=AxB)</t>
  </si>
  <si>
    <t>Valor total (A)</t>
  </si>
  <si>
    <t>Durabilidade em meses (B)</t>
  </si>
  <si>
    <t>12 meses</t>
  </si>
  <si>
    <t>R$ </t>
  </si>
  <si>
    <t>Chapéu em algodão, com proteção para nuca, com fecho</t>
  </si>
  <si>
    <t>DESCRIÇÃO DETALHADA DO UNIFORME</t>
  </si>
  <si>
    <t>ASG</t>
  </si>
  <si>
    <t>Posto:</t>
  </si>
  <si>
    <t>Nome</t>
  </si>
  <si>
    <t>Preços</t>
  </si>
  <si>
    <t>Preço Unitário Estimado:</t>
  </si>
  <si>
    <t>Quantidade</t>
  </si>
  <si>
    <t>1</t>
  </si>
  <si>
    <t>Água Sanitária 05 litros</t>
  </si>
  <si>
    <t>R$ 11,05</t>
  </si>
  <si>
    <t>156</t>
  </si>
  <si>
    <t>Galões</t>
  </si>
  <si>
    <t>2</t>
  </si>
  <si>
    <t>R$ 8,06</t>
  </si>
  <si>
    <t>288</t>
  </si>
  <si>
    <t>Litros</t>
  </si>
  <si>
    <t>3</t>
  </si>
  <si>
    <t>R$ 11,78</t>
  </si>
  <si>
    <t>120</t>
  </si>
  <si>
    <t>4</t>
  </si>
  <si>
    <t>Aromatizador de Ambiente Spray Aerosol</t>
  </si>
  <si>
    <t>R$ 10,80</t>
  </si>
  <si>
    <t>300</t>
  </si>
  <si>
    <t>Unidades</t>
  </si>
  <si>
    <t>5</t>
  </si>
  <si>
    <t>Balde Plástico 20 litros</t>
  </si>
  <si>
    <t>R$ 16,52</t>
  </si>
  <si>
    <t>24</t>
  </si>
  <si>
    <t>6</t>
  </si>
  <si>
    <t>R$ 8,90</t>
  </si>
  <si>
    <t>7</t>
  </si>
  <si>
    <t>10</t>
  </si>
  <si>
    <t>8</t>
  </si>
  <si>
    <t>R$ 13,86</t>
  </si>
  <si>
    <t>80</t>
  </si>
  <si>
    <t>9</t>
  </si>
  <si>
    <t>R$ 8,52</t>
  </si>
  <si>
    <t>150</t>
  </si>
  <si>
    <t>Detergente para piso 05 litros</t>
  </si>
  <si>
    <t>R$ 16,22</t>
  </si>
  <si>
    <t>11</t>
  </si>
  <si>
    <t>R$ 27,52</t>
  </si>
  <si>
    <t>34</t>
  </si>
  <si>
    <t>12</t>
  </si>
  <si>
    <t>R$ 33,27</t>
  </si>
  <si>
    <t>13</t>
  </si>
  <si>
    <t>R$ 23,79</t>
  </si>
  <si>
    <t>14</t>
  </si>
  <si>
    <t>Escova roupa nylon</t>
  </si>
  <si>
    <t>R$ 6,25</t>
  </si>
  <si>
    <t>15</t>
  </si>
  <si>
    <t>R$ 6,50</t>
  </si>
  <si>
    <t>20</t>
  </si>
  <si>
    <t>16</t>
  </si>
  <si>
    <t>Esfregão MOP UMIDO</t>
  </si>
  <si>
    <t>R$ 4,23</t>
  </si>
  <si>
    <t>17</t>
  </si>
  <si>
    <t>R$ 8,68</t>
  </si>
  <si>
    <t>50</t>
  </si>
  <si>
    <t>Pacotes</t>
  </si>
  <si>
    <t>18</t>
  </si>
  <si>
    <t>R$ 2,28</t>
  </si>
  <si>
    <t>19</t>
  </si>
  <si>
    <t>R$ 3,01</t>
  </si>
  <si>
    <t>100</t>
  </si>
  <si>
    <t>Inseticida (500ml)</t>
  </si>
  <si>
    <t>R$ 11,86</t>
  </si>
  <si>
    <t>21</t>
  </si>
  <si>
    <t>Lustra móveis( 200ml)</t>
  </si>
  <si>
    <t>R$ 3,30</t>
  </si>
  <si>
    <t>22</t>
  </si>
  <si>
    <t>R$ 7,88</t>
  </si>
  <si>
    <t>23</t>
  </si>
  <si>
    <t>R$ 5,57</t>
  </si>
  <si>
    <t>R$ 2,97</t>
  </si>
  <si>
    <t>25</t>
  </si>
  <si>
    <t>Pulverizador manual de 500ml</t>
  </si>
  <si>
    <t>R$ 10,50</t>
  </si>
  <si>
    <t>26</t>
  </si>
  <si>
    <t>R$ 13,13</t>
  </si>
  <si>
    <t>Fardos</t>
  </si>
  <si>
    <t>27</t>
  </si>
  <si>
    <t>R$ 10,39</t>
  </si>
  <si>
    <t>60</t>
  </si>
  <si>
    <t>Rolos</t>
  </si>
  <si>
    <t>28</t>
  </si>
  <si>
    <t>R$ 10,88</t>
  </si>
  <si>
    <t>29</t>
  </si>
  <si>
    <t>Rodo duplo para limpeza 40cm</t>
  </si>
  <si>
    <t>R$ 11,94</t>
  </si>
  <si>
    <t>30</t>
  </si>
  <si>
    <t>Rodo duplo para limpeza 60cm</t>
  </si>
  <si>
    <t>R$ 8,11</t>
  </si>
  <si>
    <t>31</t>
  </si>
  <si>
    <t>Rodo para janela/vidro</t>
  </si>
  <si>
    <t>R$ 4,89</t>
  </si>
  <si>
    <t>32</t>
  </si>
  <si>
    <t>Sabão em pó 1 kg</t>
  </si>
  <si>
    <t>R$ 4,72</t>
  </si>
  <si>
    <t>70</t>
  </si>
  <si>
    <t>Quilogramas</t>
  </si>
  <si>
    <t>33</t>
  </si>
  <si>
    <t>Sabonete liquido 05 lt</t>
  </si>
  <si>
    <t>R$ 16,13</t>
  </si>
  <si>
    <t>Saco de lixo 40 litros</t>
  </si>
  <si>
    <t>R$ 11,09</t>
  </si>
  <si>
    <t>130</t>
  </si>
  <si>
    <t>35</t>
  </si>
  <si>
    <t>Saco de lixo 60 litros</t>
  </si>
  <si>
    <t>R$ 19,86</t>
  </si>
  <si>
    <t>36</t>
  </si>
  <si>
    <t>Saco de lixo 100litros</t>
  </si>
  <si>
    <t>R$ 18,16</t>
  </si>
  <si>
    <t>37</t>
  </si>
  <si>
    <t>Saco de lixo 200litros</t>
  </si>
  <si>
    <t>R$ 11,34</t>
  </si>
  <si>
    <t>38</t>
  </si>
  <si>
    <t>Sapóleo líquido cremoso</t>
  </si>
  <si>
    <t>R$ 6,76</t>
  </si>
  <si>
    <t>39</t>
  </si>
  <si>
    <t>Sapóleo em pó</t>
  </si>
  <si>
    <t>R$ 3,86</t>
  </si>
  <si>
    <t>40</t>
  </si>
  <si>
    <t>Vassoura de nylon 40cm</t>
  </si>
  <si>
    <t>R$ 15,43</t>
  </si>
  <si>
    <t>41</t>
  </si>
  <si>
    <t>Vassoura de nylon 60cm</t>
  </si>
  <si>
    <t>R$ 20,37</t>
  </si>
  <si>
    <t>42</t>
  </si>
  <si>
    <t>Vassoura piaçava</t>
  </si>
  <si>
    <t>R$ 11,53</t>
  </si>
  <si>
    <t>43</t>
  </si>
  <si>
    <t>Vassoura vasculho de teto</t>
  </si>
  <si>
    <t>R$ 18,48</t>
  </si>
  <si>
    <t>44</t>
  </si>
  <si>
    <t>Vassoura gari</t>
  </si>
  <si>
    <t>R$ 10,51</t>
  </si>
  <si>
    <t>45</t>
  </si>
  <si>
    <t>Papel Higiênico Dupla Face 30mts</t>
  </si>
  <si>
    <t>R$ 1,41</t>
  </si>
  <si>
    <t xml:space="preserve">Valor Global: </t>
  </si>
  <si>
    <t>AUXILIAR DE SERVIÇOS GERAIS – ÁREA INTERNA</t>
  </si>
  <si>
    <t>AUXILIAR DE JARDINAGEM</t>
  </si>
  <si>
    <t>CALÇA UNISSEX BRIM</t>
  </si>
  <si>
    <t xml:space="preserve">Calça; Material BRIM; Modelo UNISSEX; COM 3 BOLSOS; Cor cinza; Sob Medida; Com Elástico e Cordão na cintura, sem fecho. </t>
  </si>
  <si>
    <t>CAMISA UNIFORME</t>
  </si>
  <si>
    <t>Material: Malha Pv; Tipo Manga: Curta; Tipo Colarinho: Gola Careca; Cor: Cinza; Tamanho: Variado; Tipo Uso: Uniforme; Características Adicionais: Sem Bolso , Logotipo; Tipo Camisa: Lisa</t>
  </si>
  <si>
    <t>BOTINA SEGURANÇA</t>
  </si>
  <si>
    <t>Material: Couro; Modelo: Com Elástico Nas Laterais; Material Sola: Borracha; Tamanho: Sob Medida; Características Adicionais: Biqueira Em Polipropileno regulamenta e aprovada pela NORMA ABNT NBR ISO 20345:2015. PAR</t>
  </si>
  <si>
    <t>MEIA CANO MÉDIO</t>
  </si>
  <si>
    <t>Material: Algodão, Poliamida E Elatodieno; Cor: Branca; Tipo: Esportiva; Tamanho: Sob Medida
Características Adicionais: Cano Médio; Quantidade PAR</t>
  </si>
  <si>
    <t>CARTÃO IDENTIFICAÇÃO</t>
  </si>
  <si>
    <t>Material: Pvc; Aplicação: Identificação De Funcionários; Comprimento: 54 MM; Largura: 85 MM; Características Adicionais: Protetor De Crachá Rígido/Jacaré/Regulador Bolinha; Tipo Impressão: Frente/Verso</t>
  </si>
  <si>
    <t>CHAPEU MASCULINO</t>
  </si>
  <si>
    <t>LUVA SEGURANÇA</t>
  </si>
  <si>
    <t>Material: Vaqueta; Aplicação: Segurança E Proteção Individual. Características Adicionais: Duplo Reforço Com Punho Feito Em Raspa Espessura: 2 MM; Comprimento: 27 CM; Largura: 12,5 CM; Tipo: Petroleira</t>
  </si>
  <si>
    <t xml:space="preserve">CAPA DE CHUVA </t>
  </si>
  <si>
    <t>Material: Pvc; Tamanho Referência: Sob Medida; Cor: Amarela; Características Adicionais: Capuz,Botões Plástico Pressão,Com Solda Eletrônica; Tipo Uso: Profissional</t>
  </si>
  <si>
    <t>NOME</t>
  </si>
  <si>
    <t>Valor mensal máximo por Auxiliar de Serviços Gerais (C=A/B)</t>
  </si>
  <si>
    <t>Valor máximo por Auxiliar de Jardinagem (C=A/B)</t>
  </si>
  <si>
    <t>Valor máximo por Zelador (C=A/B)</t>
  </si>
  <si>
    <t>UNIFORMES</t>
  </si>
  <si>
    <t>ANEXO II - EQUIPAMENTOS, MATERIAIS E UNIFORMES</t>
  </si>
  <si>
    <t>PLANILHA BALIZADORA PARA FORMAÇÃO DE PREÇOS - VALOR DO MÁXIMO PARA O m²</t>
  </si>
  <si>
    <t>ITAGUAI  (RJ), 14 de setembro de 2022</t>
  </si>
  <si>
    <t>1/188,76</t>
  </si>
  <si>
    <t xml:space="preserve">ANEXO V - PLANILHA DE COMPOSIÇÃO DE CUSTOS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</si>
</sst>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* #,##0.00_-;\-&quot;R$&quot;* #,##0.00_-;_-&quot;R$&quot;* &quot;-&quot;??_-;_-@_-"/>
    <numFmt numFmtId="164" formatCode="d/m/yyyy"/>
    <numFmt numFmtId="165" formatCode="&quot;R$ &quot;#,##0.00"/>
    <numFmt numFmtId="166" formatCode="_-&quot;R$ &quot;* #,##0.00_-;&quot;-R$ &quot;* #,##0.00_-;_-&quot;R$ &quot;* \-??_-;_-@_-"/>
    <numFmt numFmtId="167" formatCode="_-* #,##0.00_-;\-* #,##0.00_-;_-* \-??_-;_-@_-"/>
    <numFmt numFmtId="168" formatCode="0.0"/>
    <numFmt numFmtId="169" formatCode="_(&quot;R$ &quot;* #,##0.00_);_(&quot;R$ &quot;* \(#,##0.00\);_(&quot;R$ &quot;* \-??_);_(@_)"/>
    <numFmt numFmtId="170" formatCode="_-* #,##0.000_-;\-* #,##0.000_-;_-* \-??_-;_-@_-"/>
    <numFmt numFmtId="171" formatCode="_-* #,##0_-;\-* #,##0_-;_-* \-??_-;_-@_-"/>
    <numFmt numFmtId="172" formatCode="_(&quot;R$ &quot;* #,##0.00_);_(&quot;R$ &quot;* \(#,##0.00\);_(&quot;R$ &quot;* &quot;-&quot;??_);_(@_)"/>
    <numFmt numFmtId="173" formatCode="_(* #,##0.00_);_(* \(#,##0.00\);_(* &quot;-&quot;??_);_(@_)"/>
    <numFmt numFmtId="174" formatCode="_(* #,##0.0000_);_(* \(#,##0.0000\);_(* &quot;-&quot;??_);_(@_)"/>
    <numFmt numFmtId="175" formatCode="_-&quot;R$&quot;\ * #,##0.00_-;\-&quot;R$&quot;\ * #,##0.00_-;_-&quot;R$&quot;\ * &quot;-&quot;??_-;_-@_-"/>
    <numFmt numFmtId="176" formatCode="_-[$R$-416]\ * #,##0.00_-;\-[$R$-416]\ * #,##0.00_-;_-[$R$-416]\ * &quot;-&quot;??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Calibri"/>
      <family val="1"/>
      <charset val="1"/>
    </font>
    <font>
      <sz val="8"/>
      <name val="Calibri"/>
      <family val="2"/>
      <charset val="1"/>
    </font>
    <font>
      <sz val="10"/>
      <color rgb="FF000000"/>
      <name val="Arial"/>
      <family val="2"/>
    </font>
    <font>
      <sz val="10"/>
      <color rgb="FF000000"/>
      <name val="TimesNewRomanPSMT"/>
      <family val="2"/>
      <charset val="1"/>
    </font>
    <font>
      <sz val="10"/>
      <name val="Arial"/>
      <family val="2"/>
    </font>
    <font>
      <sz val="10"/>
      <color rgb="FF000000"/>
      <name val="TimesNewRomanPSMT"/>
      <family val="2"/>
    </font>
    <font>
      <b/>
      <sz val="10"/>
      <color rgb="FFFFFFFF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  <charset val="1"/>
    </font>
    <font>
      <i/>
      <sz val="9"/>
      <name val="Arial"/>
      <family val="2"/>
      <charset val="1"/>
    </font>
    <font>
      <sz val="9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i/>
      <sz val="10"/>
      <name val="Arial"/>
      <family val="2"/>
      <charset val="1"/>
    </font>
    <font>
      <b/>
      <i/>
      <sz val="10"/>
      <color rgb="FFFF0000"/>
      <name val="Arial"/>
      <family val="2"/>
      <charset val="1"/>
    </font>
    <font>
      <b/>
      <u/>
      <sz val="10"/>
      <name val="Arial"/>
      <family val="2"/>
      <charset val="1"/>
    </font>
    <font>
      <u/>
      <sz val="10"/>
      <name val="Arial"/>
      <family val="2"/>
      <charset val="1"/>
    </font>
    <font>
      <b/>
      <i/>
      <u/>
      <sz val="10"/>
      <name val="Arial"/>
      <family val="2"/>
      <charset val="1"/>
    </font>
    <font>
      <b/>
      <sz val="9"/>
      <name val="Arial"/>
      <family val="2"/>
    </font>
    <font>
      <sz val="9"/>
      <color theme="1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333333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333333"/>
      <name val="Roboto"/>
    </font>
    <font>
      <b/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CC1DA"/>
        <bgColor rgb="FFC0C0C0"/>
      </patternFill>
    </fill>
    <fill>
      <patternFill patternType="solid">
        <fgColor rgb="FFC0C0C0"/>
        <bgColor rgb="FFCCC1DA"/>
      </patternFill>
    </fill>
    <fill>
      <patternFill patternType="solid">
        <fgColor rgb="FFFFFFFF"/>
        <bgColor rgb="FFFFFFCC"/>
      </patternFill>
    </fill>
    <fill>
      <patternFill patternType="solid">
        <fgColor rgb="FFB7DEE8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B7DEE8"/>
      </patternFill>
    </fill>
    <fill>
      <patternFill patternType="solid">
        <fgColor rgb="FFFFFF00"/>
        <bgColor rgb="FFFFFF00"/>
      </patternFill>
    </fill>
    <fill>
      <patternFill patternType="solid">
        <fgColor theme="8" tint="0.59999389629810485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E5F1"/>
      </patternFill>
    </fill>
    <fill>
      <patternFill patternType="solid">
        <fgColor rgb="FF6464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2" fillId="0" borderId="0" applyBorder="0" applyProtection="0"/>
    <xf numFmtId="165" fontId="2" fillId="0" borderId="0" applyBorder="0" applyProtection="0"/>
    <xf numFmtId="9" fontId="2" fillId="0" borderId="0" applyBorder="0" applyProtection="0"/>
    <xf numFmtId="167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169" fontId="6" fillId="0" borderId="0" applyBorder="0" applyProtection="0"/>
    <xf numFmtId="0" fontId="1" fillId="0" borderId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349">
    <xf numFmtId="0" fontId="0" fillId="0" borderId="0" xfId="0"/>
    <xf numFmtId="0" fontId="4" fillId="3" borderId="0" xfId="2" applyFont="1" applyFill="1" applyAlignment="1">
      <alignment horizontal="center"/>
    </xf>
    <xf numFmtId="0" fontId="5" fillId="4" borderId="0" xfId="2" applyFont="1" applyFill="1" applyAlignment="1" applyProtection="1">
      <alignment wrapText="1"/>
      <protection locked="0"/>
    </xf>
    <xf numFmtId="0" fontId="5" fillId="4" borderId="0" xfId="2" applyFont="1" applyFill="1" applyProtection="1">
      <protection locked="0"/>
    </xf>
    <xf numFmtId="0" fontId="5" fillId="0" borderId="0" xfId="2" applyFont="1" applyAlignment="1">
      <alignment horizontal="center"/>
    </xf>
    <xf numFmtId="0" fontId="5" fillId="4" borderId="0" xfId="2" applyFont="1" applyFill="1" applyAlignment="1">
      <alignment horizontal="center"/>
    </xf>
    <xf numFmtId="0" fontId="6" fillId="4" borderId="0" xfId="2" applyFont="1" applyFill="1" applyAlignment="1">
      <alignment horizontal="left"/>
    </xf>
    <xf numFmtId="0" fontId="6" fillId="0" borderId="0" xfId="2" applyFont="1"/>
    <xf numFmtId="0" fontId="6" fillId="4" borderId="0" xfId="2" applyFont="1" applyFill="1"/>
    <xf numFmtId="0" fontId="7" fillId="4" borderId="0" xfId="2" applyFont="1" applyFill="1" applyAlignment="1" applyProtection="1">
      <alignment wrapText="1"/>
      <protection locked="0"/>
    </xf>
    <xf numFmtId="0" fontId="5" fillId="4" borderId="1" xfId="2" applyFont="1" applyFill="1" applyBorder="1" applyAlignment="1">
      <alignment horizontal="center"/>
    </xf>
    <xf numFmtId="0" fontId="6" fillId="0" borderId="0" xfId="2" applyFont="1" applyAlignment="1">
      <alignment horizontal="center"/>
    </xf>
    <xf numFmtId="0" fontId="5" fillId="4" borderId="2" xfId="2" applyFont="1" applyFill="1" applyBorder="1" applyAlignment="1">
      <alignment horizontal="center"/>
    </xf>
    <xf numFmtId="0" fontId="5" fillId="4" borderId="2" xfId="2" applyFont="1" applyFill="1" applyBorder="1"/>
    <xf numFmtId="0" fontId="5" fillId="4" borderId="3" xfId="2" applyFont="1" applyFill="1" applyBorder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5" fillId="0" borderId="1" xfId="2" applyFont="1" applyBorder="1" applyAlignment="1">
      <alignment horizontal="center"/>
    </xf>
    <xf numFmtId="165" fontId="5" fillId="0" borderId="0" xfId="2" applyNumberFormat="1" applyFont="1" applyAlignment="1">
      <alignment horizontal="left"/>
    </xf>
    <xf numFmtId="0" fontId="5" fillId="0" borderId="0" xfId="2" applyFont="1" applyAlignment="1">
      <alignment horizontal="left"/>
    </xf>
    <xf numFmtId="166" fontId="5" fillId="4" borderId="0" xfId="2" applyNumberFormat="1" applyFont="1" applyFill="1" applyProtection="1">
      <protection locked="0"/>
    </xf>
    <xf numFmtId="0" fontId="7" fillId="3" borderId="0" xfId="2" applyFont="1" applyFill="1" applyAlignment="1">
      <alignment horizontal="left"/>
    </xf>
    <xf numFmtId="0" fontId="7" fillId="3" borderId="1" xfId="2" applyFont="1" applyFill="1" applyBorder="1" applyAlignment="1">
      <alignment horizontal="center"/>
    </xf>
    <xf numFmtId="165" fontId="7" fillId="3" borderId="0" xfId="2" applyNumberFormat="1" applyFont="1" applyFill="1" applyAlignment="1">
      <alignment horizontal="center"/>
    </xf>
    <xf numFmtId="167" fontId="6" fillId="4" borderId="0" xfId="4" applyNumberFormat="1" applyFont="1" applyFill="1" applyBorder="1" applyProtection="1"/>
    <xf numFmtId="0" fontId="6" fillId="0" borderId="1" xfId="2" applyFont="1" applyBorder="1" applyAlignment="1">
      <alignment horizontal="center"/>
    </xf>
    <xf numFmtId="0" fontId="6" fillId="4" borderId="2" xfId="2" applyFont="1" applyFill="1" applyBorder="1"/>
    <xf numFmtId="0" fontId="6" fillId="4" borderId="3" xfId="2" applyFont="1" applyFill="1" applyBorder="1"/>
    <xf numFmtId="0" fontId="6" fillId="4" borderId="1" xfId="2" applyFont="1" applyFill="1" applyBorder="1" applyAlignment="1">
      <alignment horizontal="center"/>
    </xf>
    <xf numFmtId="0" fontId="6" fillId="4" borderId="4" xfId="2" applyFont="1" applyFill="1" applyBorder="1"/>
    <xf numFmtId="166" fontId="6" fillId="0" borderId="0" xfId="3" applyFont="1" applyBorder="1" applyAlignment="1" applyProtection="1">
      <alignment horizontal="left"/>
    </xf>
    <xf numFmtId="10" fontId="5" fillId="0" borderId="1" xfId="3" applyNumberFormat="1" applyFont="1" applyBorder="1" applyProtection="1"/>
    <xf numFmtId="9" fontId="5" fillId="0" borderId="1" xfId="5" applyFont="1" applyBorder="1" applyAlignment="1" applyProtection="1">
      <alignment horizontal="center"/>
    </xf>
    <xf numFmtId="0" fontId="5" fillId="4" borderId="0" xfId="2" applyFont="1" applyFill="1" applyAlignment="1" applyProtection="1">
      <alignment horizontal="left" wrapText="1"/>
      <protection locked="0"/>
    </xf>
    <xf numFmtId="0" fontId="5" fillId="4" borderId="0" xfId="2" applyFont="1" applyFill="1" applyAlignment="1" applyProtection="1">
      <alignment horizontal="left"/>
      <protection locked="0"/>
    </xf>
    <xf numFmtId="166" fontId="8" fillId="0" borderId="0" xfId="3" applyFont="1" applyBorder="1" applyAlignment="1" applyProtection="1">
      <alignment horizontal="left"/>
    </xf>
    <xf numFmtId="0" fontId="8" fillId="4" borderId="0" xfId="2" applyFont="1" applyFill="1" applyProtection="1">
      <protection locked="0"/>
    </xf>
    <xf numFmtId="0" fontId="8" fillId="4" borderId="0" xfId="2" applyFont="1" applyFill="1"/>
    <xf numFmtId="0" fontId="5" fillId="0" borderId="0" xfId="2" applyFont="1"/>
    <xf numFmtId="166" fontId="5" fillId="0" borderId="0" xfId="3" applyFont="1" applyBorder="1" applyAlignment="1" applyProtection="1">
      <alignment horizontal="left"/>
    </xf>
    <xf numFmtId="166" fontId="7" fillId="3" borderId="0" xfId="3" applyFont="1" applyFill="1" applyBorder="1" applyAlignment="1" applyProtection="1">
      <alignment horizontal="left"/>
    </xf>
    <xf numFmtId="0" fontId="7" fillId="3" borderId="1" xfId="2" applyFont="1" applyFill="1" applyBorder="1"/>
    <xf numFmtId="10" fontId="5" fillId="0" borderId="1" xfId="5" applyNumberFormat="1" applyFont="1" applyBorder="1" applyAlignment="1" applyProtection="1">
      <alignment horizontal="center"/>
    </xf>
    <xf numFmtId="166" fontId="5" fillId="0" borderId="1" xfId="2" applyNumberFormat="1" applyFont="1" applyBorder="1" applyAlignment="1">
      <alignment horizontal="center"/>
    </xf>
    <xf numFmtId="10" fontId="5" fillId="6" borderId="1" xfId="5" applyNumberFormat="1" applyFont="1" applyFill="1" applyBorder="1" applyAlignment="1" applyProtection="1">
      <alignment horizontal="center"/>
    </xf>
    <xf numFmtId="10" fontId="6" fillId="6" borderId="1" xfId="2" applyNumberFormat="1" applyFont="1" applyFill="1" applyBorder="1" applyAlignment="1">
      <alignment horizontal="center"/>
    </xf>
    <xf numFmtId="166" fontId="6" fillId="0" borderId="1" xfId="3" applyFont="1" applyBorder="1" applyAlignment="1" applyProtection="1">
      <alignment horizontal="center"/>
    </xf>
    <xf numFmtId="10" fontId="5" fillId="0" borderId="1" xfId="2" applyNumberFormat="1" applyFont="1" applyBorder="1" applyAlignment="1">
      <alignment horizontal="center"/>
    </xf>
    <xf numFmtId="166" fontId="5" fillId="0" borderId="1" xfId="3" applyFont="1" applyBorder="1" applyAlignment="1" applyProtection="1">
      <alignment horizontal="left"/>
    </xf>
    <xf numFmtId="0" fontId="5" fillId="0" borderId="1" xfId="2" applyFont="1" applyBorder="1" applyAlignment="1" applyProtection="1">
      <alignment horizontal="center"/>
      <protection locked="0"/>
    </xf>
    <xf numFmtId="168" fontId="6" fillId="0" borderId="1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10" fontId="5" fillId="0" borderId="4" xfId="5" applyNumberFormat="1" applyFont="1" applyBorder="1" applyAlignment="1" applyProtection="1">
      <alignment horizontal="center"/>
    </xf>
    <xf numFmtId="166" fontId="6" fillId="0" borderId="1" xfId="3" applyFont="1" applyBorder="1" applyAlignment="1" applyProtection="1">
      <alignment horizontal="left"/>
    </xf>
    <xf numFmtId="10" fontId="5" fillId="0" borderId="0" xfId="5" applyNumberFormat="1" applyFont="1" applyBorder="1" applyAlignment="1" applyProtection="1">
      <alignment horizontal="center"/>
      <protection locked="0"/>
    </xf>
    <xf numFmtId="10" fontId="7" fillId="3" borderId="1" xfId="2" applyNumberFormat="1" applyFont="1" applyFill="1" applyBorder="1" applyAlignment="1">
      <alignment horizontal="center"/>
    </xf>
    <xf numFmtId="166" fontId="7" fillId="3" borderId="1" xfId="3" applyFont="1" applyFill="1" applyBorder="1" applyAlignment="1" applyProtection="1">
      <alignment horizontal="left"/>
    </xf>
    <xf numFmtId="0" fontId="7" fillId="3" borderId="0" xfId="2" applyFont="1" applyFill="1" applyAlignment="1">
      <alignment horizontal="center"/>
    </xf>
    <xf numFmtId="166" fontId="5" fillId="0" borderId="1" xfId="3" applyFont="1" applyBorder="1" applyProtection="1"/>
    <xf numFmtId="0" fontId="18" fillId="4" borderId="9" xfId="2" applyFont="1" applyFill="1" applyBorder="1" applyProtection="1">
      <protection locked="0"/>
    </xf>
    <xf numFmtId="169" fontId="17" fillId="4" borderId="10" xfId="3" applyNumberFormat="1" applyFont="1" applyFill="1" applyBorder="1" applyAlignment="1" applyProtection="1">
      <alignment horizontal="center"/>
      <protection locked="0"/>
    </xf>
    <xf numFmtId="0" fontId="18" fillId="4" borderId="9" xfId="2" applyFont="1" applyFill="1" applyBorder="1" applyAlignment="1" applyProtection="1">
      <alignment horizontal="center"/>
      <protection locked="0"/>
    </xf>
    <xf numFmtId="169" fontId="17" fillId="4" borderId="11" xfId="3" applyNumberFormat="1" applyFont="1" applyFill="1" applyBorder="1" applyAlignment="1" applyProtection="1">
      <alignment horizontal="center"/>
      <protection locked="0"/>
    </xf>
    <xf numFmtId="0" fontId="18" fillId="4" borderId="9" xfId="2" applyFont="1" applyFill="1" applyBorder="1" applyAlignment="1" applyProtection="1">
      <alignment horizontal="left"/>
      <protection locked="0"/>
    </xf>
    <xf numFmtId="0" fontId="18" fillId="4" borderId="12" xfId="2" applyFont="1" applyFill="1" applyBorder="1" applyProtection="1">
      <protection locked="0"/>
    </xf>
    <xf numFmtId="0" fontId="16" fillId="4" borderId="2" xfId="2" applyFont="1" applyFill="1" applyBorder="1" applyAlignment="1" applyProtection="1">
      <alignment horizontal="right"/>
      <protection locked="0"/>
    </xf>
    <xf numFmtId="170" fontId="16" fillId="4" borderId="13" xfId="2" applyNumberFormat="1" applyFont="1" applyFill="1" applyBorder="1" applyAlignment="1" applyProtection="1">
      <alignment horizontal="right"/>
      <protection locked="0"/>
    </xf>
    <xf numFmtId="0" fontId="18" fillId="4" borderId="14" xfId="2" applyFont="1" applyFill="1" applyBorder="1" applyProtection="1">
      <protection locked="0"/>
    </xf>
    <xf numFmtId="169" fontId="17" fillId="4" borderId="15" xfId="3" applyNumberFormat="1" applyFont="1" applyFill="1" applyBorder="1" applyAlignment="1" applyProtection="1">
      <alignment horizontal="center"/>
      <protection locked="0"/>
    </xf>
    <xf numFmtId="169" fontId="17" fillId="4" borderId="16" xfId="3" applyNumberFormat="1" applyFont="1" applyFill="1" applyBorder="1" applyProtection="1">
      <protection locked="0"/>
    </xf>
    <xf numFmtId="166" fontId="6" fillId="8" borderId="0" xfId="3" applyFont="1" applyFill="1" applyBorder="1" applyAlignment="1" applyProtection="1">
      <alignment horizontal="left"/>
    </xf>
    <xf numFmtId="0" fontId="19" fillId="4" borderId="0" xfId="2" applyFont="1" applyFill="1" applyProtection="1">
      <protection locked="0"/>
    </xf>
    <xf numFmtId="169" fontId="16" fillId="4" borderId="0" xfId="2" applyNumberFormat="1" applyFont="1" applyFill="1" applyProtection="1">
      <protection locked="0"/>
    </xf>
    <xf numFmtId="0" fontId="17" fillId="3" borderId="1" xfId="2" applyFont="1" applyFill="1" applyBorder="1" applyAlignment="1">
      <alignment horizontal="center"/>
    </xf>
    <xf numFmtId="10" fontId="6" fillId="8" borderId="1" xfId="2" applyNumberFormat="1" applyFont="1" applyFill="1" applyBorder="1" applyAlignment="1">
      <alignment horizontal="center"/>
    </xf>
    <xf numFmtId="10" fontId="5" fillId="8" borderId="1" xfId="5" applyNumberFormat="1" applyFont="1" applyFill="1" applyBorder="1" applyAlignment="1" applyProtection="1">
      <alignment horizontal="center"/>
    </xf>
    <xf numFmtId="0" fontId="5" fillId="0" borderId="0" xfId="2" applyFont="1" applyProtection="1">
      <protection locked="0"/>
    </xf>
    <xf numFmtId="0" fontId="2" fillId="0" borderId="0" xfId="2"/>
    <xf numFmtId="10" fontId="6" fillId="3" borderId="1" xfId="5" applyNumberFormat="1" applyFont="1" applyFill="1" applyBorder="1" applyAlignment="1" applyProtection="1">
      <alignment horizontal="center"/>
    </xf>
    <xf numFmtId="166" fontId="5" fillId="3" borderId="1" xfId="2" applyNumberFormat="1" applyFont="1" applyFill="1" applyBorder="1" applyAlignment="1">
      <alignment horizontal="center"/>
    </xf>
    <xf numFmtId="0" fontId="5" fillId="4" borderId="0" xfId="2" applyFont="1" applyFill="1" applyAlignment="1" applyProtection="1">
      <alignment vertical="center" wrapText="1"/>
      <protection locked="0"/>
    </xf>
    <xf numFmtId="166" fontId="17" fillId="3" borderId="0" xfId="3" applyFont="1" applyFill="1" applyBorder="1" applyAlignment="1" applyProtection="1">
      <alignment horizontal="left"/>
    </xf>
    <xf numFmtId="0" fontId="5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horizontal="left"/>
    </xf>
    <xf numFmtId="0" fontId="8" fillId="4" borderId="0" xfId="2" applyFont="1" applyFill="1" applyAlignment="1" applyProtection="1">
      <alignment wrapText="1"/>
      <protection locked="0"/>
    </xf>
    <xf numFmtId="0" fontId="8" fillId="0" borderId="0" xfId="2" applyFont="1" applyProtection="1">
      <protection locked="0"/>
    </xf>
    <xf numFmtId="0" fontId="20" fillId="0" borderId="0" xfId="2" applyFont="1" applyAlignment="1">
      <alignment horizontal="left"/>
    </xf>
    <xf numFmtId="0" fontId="20" fillId="3" borderId="0" xfId="2" applyFont="1" applyFill="1"/>
    <xf numFmtId="10" fontId="6" fillId="0" borderId="1" xfId="2" applyNumberFormat="1" applyFont="1" applyBorder="1" applyAlignment="1">
      <alignment horizontal="center"/>
    </xf>
    <xf numFmtId="0" fontId="6" fillId="4" borderId="0" xfId="2" applyFont="1" applyFill="1" applyAlignment="1" applyProtection="1">
      <alignment wrapText="1"/>
      <protection locked="0"/>
    </xf>
    <xf numFmtId="4" fontId="6" fillId="4" borderId="0" xfId="2" applyNumberFormat="1" applyFont="1" applyFill="1" applyAlignment="1" applyProtection="1">
      <alignment wrapText="1"/>
      <protection locked="0"/>
    </xf>
    <xf numFmtId="10" fontId="6" fillId="0" borderId="4" xfId="2" applyNumberFormat="1" applyFont="1" applyBorder="1" applyAlignment="1">
      <alignment horizontal="center"/>
    </xf>
    <xf numFmtId="0" fontId="6" fillId="4" borderId="2" xfId="2" applyFont="1" applyFill="1" applyBorder="1" applyAlignment="1">
      <alignment horizontal="left" vertical="center"/>
    </xf>
    <xf numFmtId="0" fontId="6" fillId="3" borderId="1" xfId="2" applyFont="1" applyFill="1" applyBorder="1"/>
    <xf numFmtId="166" fontId="17" fillId="3" borderId="1" xfId="3" applyFont="1" applyFill="1" applyBorder="1" applyAlignment="1" applyProtection="1">
      <alignment horizontal="left"/>
    </xf>
    <xf numFmtId="166" fontId="20" fillId="3" borderId="0" xfId="3" applyFont="1" applyFill="1" applyBorder="1" applyAlignment="1" applyProtection="1">
      <alignment horizontal="left"/>
    </xf>
    <xf numFmtId="0" fontId="8" fillId="0" borderId="0" xfId="2" applyFont="1" applyAlignment="1">
      <alignment horizontal="center"/>
    </xf>
    <xf numFmtId="0" fontId="22" fillId="3" borderId="0" xfId="2" applyFont="1" applyFill="1" applyAlignment="1">
      <alignment horizontal="center"/>
    </xf>
    <xf numFmtId="0" fontId="20" fillId="3" borderId="0" xfId="2" applyFont="1" applyFill="1" applyAlignment="1">
      <alignment horizontal="center"/>
    </xf>
    <xf numFmtId="0" fontId="8" fillId="4" borderId="0" xfId="2" applyFont="1" applyFill="1" applyAlignment="1">
      <alignment horizontal="center"/>
    </xf>
    <xf numFmtId="0" fontId="17" fillId="3" borderId="1" xfId="2" applyFont="1" applyFill="1" applyBorder="1" applyAlignment="1">
      <alignment horizontal="center" vertical="center" wrapText="1"/>
    </xf>
    <xf numFmtId="166" fontId="6" fillId="4" borderId="1" xfId="3" applyFont="1" applyFill="1" applyBorder="1" applyProtection="1"/>
    <xf numFmtId="0" fontId="6" fillId="0" borderId="1" xfId="2" applyFont="1" applyBorder="1" applyAlignment="1" applyProtection="1">
      <alignment horizontal="center"/>
      <protection locked="0"/>
    </xf>
    <xf numFmtId="0" fontId="8" fillId="0" borderId="0" xfId="2" applyFont="1" applyAlignment="1">
      <alignment horizontal="right"/>
    </xf>
    <xf numFmtId="0" fontId="6" fillId="4" borderId="0" xfId="2" applyFont="1" applyFill="1" applyAlignment="1">
      <alignment horizontal="center"/>
    </xf>
    <xf numFmtId="166" fontId="6" fillId="4" borderId="0" xfId="3" applyFont="1" applyFill="1" applyBorder="1" applyProtection="1"/>
    <xf numFmtId="0" fontId="8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27" fillId="0" borderId="0" xfId="20" applyFont="1"/>
    <xf numFmtId="0" fontId="26" fillId="0" borderId="0" xfId="20" applyFont="1" applyAlignment="1">
      <alignment horizontal="center"/>
    </xf>
    <xf numFmtId="0" fontId="29" fillId="0" borderId="0" xfId="20" applyFont="1" applyAlignment="1">
      <alignment horizontal="left"/>
    </xf>
    <xf numFmtId="0" fontId="29" fillId="0" borderId="0" xfId="20" applyFont="1"/>
    <xf numFmtId="0" fontId="27" fillId="0" borderId="1" xfId="20" applyFont="1" applyBorder="1" applyAlignment="1">
      <alignment horizontal="center"/>
    </xf>
    <xf numFmtId="0" fontId="26" fillId="0" borderId="0" xfId="20" applyFont="1" applyAlignment="1">
      <alignment horizontal="right" vertical="center"/>
    </xf>
    <xf numFmtId="174" fontId="26" fillId="0" borderId="0" xfId="21" applyNumberFormat="1" applyFont="1" applyFill="1" applyBorder="1" applyAlignment="1">
      <alignment horizontal="center"/>
    </xf>
    <xf numFmtId="0" fontId="27" fillId="0" borderId="0" xfId="20" applyFont="1" applyAlignment="1">
      <alignment horizontal="center" vertical="center"/>
    </xf>
    <xf numFmtId="0" fontId="29" fillId="0" borderId="0" xfId="20" applyFont="1" applyAlignment="1">
      <alignment horizontal="center"/>
    </xf>
    <xf numFmtId="0" fontId="26" fillId="10" borderId="1" xfId="2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 vertical="center" wrapText="1"/>
    </xf>
    <xf numFmtId="174" fontId="27" fillId="0" borderId="1" xfId="20" applyNumberFormat="1" applyFont="1" applyBorder="1" applyAlignment="1">
      <alignment vertical="center"/>
    </xf>
    <xf numFmtId="0" fontId="33" fillId="0" borderId="24" xfId="0" applyFont="1" applyBorder="1" applyAlignment="1">
      <alignment horizontal="center"/>
    </xf>
    <xf numFmtId="0" fontId="33" fillId="0" borderId="24" xfId="0" applyFont="1" applyBorder="1" applyAlignment="1">
      <alignment horizontal="left"/>
    </xf>
    <xf numFmtId="44" fontId="33" fillId="0" borderId="24" xfId="1" applyFont="1" applyBorder="1" applyAlignment="1">
      <alignment horizontal="center"/>
    </xf>
    <xf numFmtId="44" fontId="27" fillId="0" borderId="0" xfId="1" applyFont="1"/>
    <xf numFmtId="44" fontId="27" fillId="0" borderId="0" xfId="1" applyFont="1" applyAlignment="1">
      <alignment horizontal="center" vertical="center"/>
    </xf>
    <xf numFmtId="0" fontId="31" fillId="10" borderId="1" xfId="20" applyFont="1" applyFill="1" applyBorder="1" applyAlignment="1">
      <alignment horizontal="center" vertical="center" wrapText="1"/>
    </xf>
    <xf numFmtId="44" fontId="31" fillId="10" borderId="1" xfId="1" applyFont="1" applyFill="1" applyBorder="1" applyAlignment="1">
      <alignment horizontal="center" vertical="center" wrapText="1"/>
    </xf>
    <xf numFmtId="44" fontId="27" fillId="0" borderId="1" xfId="1" applyFont="1" applyFill="1" applyBorder="1"/>
    <xf numFmtId="44" fontId="27" fillId="10" borderId="1" xfId="1" applyFont="1" applyFill="1" applyBorder="1"/>
    <xf numFmtId="0" fontId="34" fillId="14" borderId="1" xfId="0" applyFont="1" applyFill="1" applyBorder="1" applyAlignment="1">
      <alignment horizontal="left" vertical="center"/>
    </xf>
    <xf numFmtId="0" fontId="34" fillId="14" borderId="1" xfId="0" applyFont="1" applyFill="1" applyBorder="1" applyAlignment="1">
      <alignment horizontal="center" vertical="center" wrapText="1"/>
    </xf>
    <xf numFmtId="0" fontId="34" fillId="14" borderId="1" xfId="0" applyFont="1" applyFill="1" applyBorder="1" applyAlignment="1">
      <alignment horizontal="justify" vertical="center"/>
    </xf>
    <xf numFmtId="0" fontId="35" fillId="15" borderId="1" xfId="0" applyFont="1" applyFill="1" applyBorder="1" applyAlignment="1">
      <alignment horizontal="left" wrapText="1"/>
    </xf>
    <xf numFmtId="0" fontId="35" fillId="15" borderId="1" xfId="0" applyFont="1" applyFill="1" applyBorder="1" applyAlignment="1">
      <alignment horizontal="right"/>
    </xf>
    <xf numFmtId="176" fontId="35" fillId="15" borderId="1" xfId="0" applyNumberFormat="1" applyFont="1" applyFill="1" applyBorder="1" applyAlignment="1">
      <alignment horizontal="right"/>
    </xf>
    <xf numFmtId="0" fontId="35" fillId="0" borderId="1" xfId="0" applyFont="1" applyBorder="1" applyAlignment="1">
      <alignment horizontal="left" wrapText="1"/>
    </xf>
    <xf numFmtId="0" fontId="35" fillId="0" borderId="1" xfId="0" applyFont="1" applyBorder="1" applyAlignment="1">
      <alignment horizontal="right"/>
    </xf>
    <xf numFmtId="176" fontId="35" fillId="0" borderId="1" xfId="0" applyNumberFormat="1" applyFont="1" applyBorder="1" applyAlignment="1">
      <alignment horizontal="right"/>
    </xf>
    <xf numFmtId="176" fontId="36" fillId="16" borderId="1" xfId="0" applyNumberFormat="1" applyFont="1" applyFill="1" applyBorder="1" applyAlignment="1">
      <alignment horizontal="left"/>
    </xf>
    <xf numFmtId="0" fontId="37" fillId="12" borderId="24" xfId="0" applyFont="1" applyFill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44" fontId="33" fillId="0" borderId="24" xfId="1" applyFont="1" applyBorder="1" applyAlignment="1">
      <alignment vertical="center" wrapText="1"/>
    </xf>
    <xf numFmtId="44" fontId="33" fillId="0" borderId="24" xfId="0" applyNumberFormat="1" applyFont="1" applyBorder="1" applyAlignment="1">
      <alignment vertical="center" wrapText="1"/>
    </xf>
    <xf numFmtId="0" fontId="38" fillId="13" borderId="24" xfId="0" applyFont="1" applyFill="1" applyBorder="1" applyAlignment="1">
      <alignment horizontal="center" vertical="center" wrapText="1"/>
    </xf>
    <xf numFmtId="44" fontId="33" fillId="13" borderId="24" xfId="0" applyNumberFormat="1" applyFont="1" applyFill="1" applyBorder="1" applyAlignment="1">
      <alignment vertical="center" wrapText="1"/>
    </xf>
    <xf numFmtId="0" fontId="33" fillId="0" borderId="0" xfId="0" applyFont="1" applyAlignment="1">
      <alignment horizontal="left"/>
    </xf>
    <xf numFmtId="0" fontId="33" fillId="0" borderId="0" xfId="0" applyFont="1"/>
    <xf numFmtId="0" fontId="37" fillId="12" borderId="24" xfId="0" applyFont="1" applyFill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6" borderId="24" xfId="0" applyFont="1" applyFill="1" applyBorder="1" applyAlignment="1">
      <alignment horizontal="center" vertical="center"/>
    </xf>
    <xf numFmtId="44" fontId="33" fillId="6" borderId="24" xfId="1" applyFont="1" applyFill="1" applyBorder="1" applyAlignment="1">
      <alignment vertical="center" wrapText="1"/>
    </xf>
    <xf numFmtId="44" fontId="33" fillId="6" borderId="24" xfId="0" applyNumberFormat="1" applyFont="1" applyFill="1" applyBorder="1" applyAlignment="1">
      <alignment vertical="center" wrapText="1"/>
    </xf>
    <xf numFmtId="44" fontId="33" fillId="0" borderId="24" xfId="1" applyFont="1" applyBorder="1" applyAlignment="1">
      <alignment vertical="center"/>
    </xf>
    <xf numFmtId="0" fontId="38" fillId="13" borderId="24" xfId="0" applyFont="1" applyFill="1" applyBorder="1" applyAlignment="1">
      <alignment horizontal="center" vertical="center"/>
    </xf>
    <xf numFmtId="44" fontId="38" fillId="13" borderId="24" xfId="0" applyNumberFormat="1" applyFont="1" applyFill="1" applyBorder="1" applyAlignment="1">
      <alignment horizontal="justify" vertical="center"/>
    </xf>
    <xf numFmtId="0" fontId="37" fillId="12" borderId="24" xfId="0" applyFont="1" applyFill="1" applyBorder="1" applyAlignment="1">
      <alignment vertical="center" wrapText="1"/>
    </xf>
    <xf numFmtId="0" fontId="38" fillId="0" borderId="1" xfId="0" applyFont="1" applyBorder="1" applyAlignment="1">
      <alignment horizontal="justify" vertical="center"/>
    </xf>
    <xf numFmtId="0" fontId="38" fillId="0" borderId="1" xfId="0" applyFont="1" applyBorder="1" applyAlignment="1">
      <alignment horizontal="justify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vertical="center" wrapText="1"/>
    </xf>
    <xf numFmtId="0" fontId="38" fillId="6" borderId="1" xfId="0" applyFont="1" applyFill="1" applyBorder="1" applyAlignment="1">
      <alignment horizontal="justify" vertical="center" wrapText="1"/>
    </xf>
    <xf numFmtId="0" fontId="37" fillId="12" borderId="24" xfId="0" applyFont="1" applyFill="1" applyBorder="1" applyAlignment="1">
      <alignment horizontal="left" vertical="center" wrapText="1"/>
    </xf>
    <xf numFmtId="44" fontId="33" fillId="6" borderId="24" xfId="1" applyFont="1" applyFill="1" applyBorder="1" applyAlignment="1">
      <alignment vertical="center"/>
    </xf>
    <xf numFmtId="0" fontId="32" fillId="14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 wrapText="1"/>
    </xf>
    <xf numFmtId="44" fontId="32" fillId="14" borderId="24" xfId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wrapText="1"/>
    </xf>
    <xf numFmtId="0" fontId="39" fillId="0" borderId="1" xfId="0" applyFont="1" applyBorder="1" applyAlignment="1">
      <alignment horizontal="left" wrapText="1"/>
    </xf>
    <xf numFmtId="0" fontId="6" fillId="4" borderId="1" xfId="2" applyFont="1" applyFill="1" applyBorder="1" applyAlignment="1" applyProtection="1">
      <alignment horizontal="left"/>
      <protection locked="0"/>
    </xf>
    <xf numFmtId="166" fontId="6" fillId="4" borderId="1" xfId="2" applyNumberFormat="1" applyFont="1" applyFill="1" applyBorder="1" applyAlignment="1" applyProtection="1">
      <alignment horizontal="center"/>
      <protection locked="0"/>
    </xf>
    <xf numFmtId="171" fontId="6" fillId="4" borderId="7" xfId="4" applyNumberFormat="1" applyFont="1" applyFill="1" applyBorder="1" applyAlignment="1" applyProtection="1">
      <alignment horizontal="center" vertical="center"/>
      <protection locked="0"/>
    </xf>
    <xf numFmtId="0" fontId="6" fillId="4" borderId="2" xfId="2" applyFont="1" applyFill="1" applyBorder="1" applyAlignment="1" applyProtection="1">
      <alignment horizontal="left" wrapText="1"/>
      <protection locked="0"/>
    </xf>
    <xf numFmtId="166" fontId="17" fillId="4" borderId="8" xfId="3" applyFont="1" applyFill="1" applyBorder="1" applyAlignment="1" applyProtection="1">
      <alignment horizontal="center" vertical="center"/>
      <protection locked="0"/>
    </xf>
    <xf numFmtId="0" fontId="23" fillId="4" borderId="1" xfId="2" applyFont="1" applyFill="1" applyBorder="1" applyAlignment="1">
      <alignment horizontal="left" vertical="top" wrapText="1"/>
    </xf>
    <xf numFmtId="166" fontId="17" fillId="4" borderId="1" xfId="3" applyFont="1" applyFill="1" applyBorder="1" applyAlignment="1" applyProtection="1">
      <alignment horizontal="center"/>
    </xf>
    <xf numFmtId="0" fontId="21" fillId="3" borderId="0" xfId="2" applyFont="1" applyFill="1" applyAlignment="1">
      <alignment horizontal="center"/>
    </xf>
    <xf numFmtId="0" fontId="25" fillId="3" borderId="1" xfId="2" applyFont="1" applyFill="1" applyBorder="1" applyAlignment="1">
      <alignment horizontal="center"/>
    </xf>
    <xf numFmtId="0" fontId="6" fillId="3" borderId="1" xfId="2" applyFont="1" applyFill="1" applyBorder="1" applyAlignment="1" applyProtection="1">
      <alignment horizontal="left"/>
      <protection locked="0"/>
    </xf>
    <xf numFmtId="0" fontId="6" fillId="3" borderId="1" xfId="2" applyFont="1" applyFill="1" applyBorder="1" applyAlignment="1" applyProtection="1">
      <alignment horizontal="center"/>
      <protection locked="0"/>
    </xf>
    <xf numFmtId="0" fontId="6" fillId="4" borderId="1" xfId="2" applyFont="1" applyFill="1" applyBorder="1" applyAlignment="1">
      <alignment horizontal="center"/>
    </xf>
    <xf numFmtId="166" fontId="6" fillId="4" borderId="1" xfId="3" applyFont="1" applyFill="1" applyBorder="1" applyAlignment="1" applyProtection="1">
      <alignment horizontal="center"/>
    </xf>
    <xf numFmtId="166" fontId="6" fillId="0" borderId="1" xfId="2" applyNumberFormat="1" applyFont="1" applyBorder="1" applyAlignment="1" applyProtection="1">
      <alignment horizontal="center"/>
      <protection locked="0"/>
    </xf>
    <xf numFmtId="0" fontId="23" fillId="4" borderId="1" xfId="2" applyFont="1" applyFill="1" applyBorder="1" applyAlignment="1">
      <alignment horizontal="left"/>
    </xf>
    <xf numFmtId="166" fontId="17" fillId="4" borderId="1" xfId="2" applyNumberFormat="1" applyFont="1" applyFill="1" applyBorder="1" applyAlignment="1">
      <alignment horizontal="center"/>
    </xf>
    <xf numFmtId="0" fontId="24" fillId="4" borderId="1" xfId="2" applyFont="1" applyFill="1" applyBorder="1" applyAlignment="1">
      <alignment horizontal="left" vertical="top" wrapText="1"/>
    </xf>
    <xf numFmtId="0" fontId="17" fillId="3" borderId="1" xfId="2" applyFont="1" applyFill="1" applyBorder="1" applyAlignment="1">
      <alignment horizontal="center"/>
    </xf>
    <xf numFmtId="166" fontId="17" fillId="3" borderId="1" xfId="3" applyFont="1" applyFill="1" applyBorder="1" applyAlignment="1" applyProtection="1">
      <alignment horizontal="left"/>
    </xf>
    <xf numFmtId="0" fontId="8" fillId="0" borderId="5" xfId="2" applyFont="1" applyBorder="1" applyAlignment="1">
      <alignment horizontal="center"/>
    </xf>
    <xf numFmtId="0" fontId="17" fillId="3" borderId="1" xfId="2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/>
    </xf>
    <xf numFmtId="166" fontId="6" fillId="0" borderId="1" xfId="3" applyFont="1" applyBorder="1" applyAlignment="1" applyProtection="1">
      <alignment horizontal="left"/>
    </xf>
    <xf numFmtId="0" fontId="8" fillId="0" borderId="0" xfId="2" applyFont="1" applyAlignment="1">
      <alignment horizontal="center"/>
    </xf>
    <xf numFmtId="0" fontId="17" fillId="3" borderId="1" xfId="2" applyFont="1" applyFill="1" applyBorder="1" applyAlignment="1">
      <alignment horizontal="left"/>
    </xf>
    <xf numFmtId="0" fontId="17" fillId="3" borderId="4" xfId="2" applyFont="1" applyFill="1" applyBorder="1" applyAlignment="1">
      <alignment horizontal="center"/>
    </xf>
    <xf numFmtId="0" fontId="6" fillId="0" borderId="1" xfId="2" applyFont="1" applyBorder="1" applyAlignment="1">
      <alignment horizontal="right"/>
    </xf>
    <xf numFmtId="0" fontId="6" fillId="4" borderId="1" xfId="2" applyFont="1" applyFill="1" applyBorder="1" applyAlignment="1">
      <alignment horizontal="left" vertical="center"/>
    </xf>
    <xf numFmtId="0" fontId="8" fillId="4" borderId="0" xfId="2" applyFont="1" applyFill="1" applyAlignment="1">
      <alignment horizontal="left"/>
    </xf>
    <xf numFmtId="0" fontId="7" fillId="5" borderId="1" xfId="2" applyFont="1" applyFill="1" applyBorder="1" applyAlignment="1">
      <alignment horizontal="center"/>
    </xf>
    <xf numFmtId="166" fontId="6" fillId="4" borderId="1" xfId="3" applyFont="1" applyFill="1" applyBorder="1" applyAlignment="1" applyProtection="1">
      <alignment horizontal="left"/>
    </xf>
    <xf numFmtId="0" fontId="7" fillId="3" borderId="1" xfId="2" applyFont="1" applyFill="1" applyBorder="1" applyAlignment="1">
      <alignment horizontal="left"/>
    </xf>
    <xf numFmtId="0" fontId="7" fillId="3" borderId="1" xfId="2" applyFont="1" applyFill="1" applyBorder="1" applyAlignment="1">
      <alignment horizontal="center"/>
    </xf>
    <xf numFmtId="166" fontId="5" fillId="3" borderId="1" xfId="3" applyFont="1" applyFill="1" applyBorder="1" applyAlignment="1" applyProtection="1">
      <alignment horizontal="left"/>
    </xf>
    <xf numFmtId="0" fontId="5" fillId="0" borderId="0" xfId="2" applyFont="1" applyAlignment="1">
      <alignment horizontal="center"/>
    </xf>
    <xf numFmtId="0" fontId="5" fillId="4" borderId="0" xfId="2" applyFont="1" applyFill="1" applyAlignment="1">
      <alignment horizontal="center"/>
    </xf>
    <xf numFmtId="0" fontId="17" fillId="9" borderId="2" xfId="2" applyFont="1" applyFill="1" applyBorder="1" applyAlignment="1">
      <alignment horizontal="center"/>
    </xf>
    <xf numFmtId="0" fontId="17" fillId="9" borderId="3" xfId="2" applyFont="1" applyFill="1" applyBorder="1" applyAlignment="1">
      <alignment horizontal="center"/>
    </xf>
    <xf numFmtId="0" fontId="17" fillId="9" borderId="4" xfId="2" applyFont="1" applyFill="1" applyBorder="1" applyAlignment="1">
      <alignment horizontal="center"/>
    </xf>
    <xf numFmtId="0" fontId="5" fillId="0" borderId="1" xfId="2" applyFont="1" applyBorder="1" applyAlignment="1">
      <alignment horizontal="left"/>
    </xf>
    <xf numFmtId="166" fontId="7" fillId="3" borderId="1" xfId="3" applyFont="1" applyFill="1" applyBorder="1" applyAlignment="1" applyProtection="1">
      <alignment horizontal="left"/>
    </xf>
    <xf numFmtId="0" fontId="5" fillId="0" borderId="3" xfId="2" applyFont="1" applyBorder="1" applyAlignment="1">
      <alignment horizontal="center"/>
    </xf>
    <xf numFmtId="0" fontId="6" fillId="4" borderId="17" xfId="2" applyFont="1" applyFill="1" applyBorder="1" applyAlignment="1">
      <alignment horizontal="center"/>
    </xf>
    <xf numFmtId="166" fontId="17" fillId="0" borderId="1" xfId="3" applyFont="1" applyBorder="1" applyAlignment="1" applyProtection="1">
      <alignment horizontal="left"/>
    </xf>
    <xf numFmtId="0" fontId="17" fillId="4" borderId="0" xfId="2" applyFont="1" applyFill="1" applyAlignment="1">
      <alignment horizontal="center"/>
    </xf>
    <xf numFmtId="0" fontId="6" fillId="0" borderId="2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166" fontId="17" fillId="0" borderId="2" xfId="3" applyFont="1" applyBorder="1" applyAlignment="1" applyProtection="1">
      <alignment horizontal="center"/>
    </xf>
    <xf numFmtId="166" fontId="17" fillId="0" borderId="4" xfId="3" applyFont="1" applyBorder="1" applyAlignment="1" applyProtection="1">
      <alignment horizontal="center"/>
    </xf>
    <xf numFmtId="0" fontId="16" fillId="7" borderId="8" xfId="2" applyFont="1" applyFill="1" applyBorder="1" applyAlignment="1" applyProtection="1">
      <alignment horizontal="center"/>
      <protection locked="0"/>
    </xf>
    <xf numFmtId="166" fontId="17" fillId="4" borderId="6" xfId="3" applyFont="1" applyFill="1" applyBorder="1" applyAlignment="1" applyProtection="1">
      <alignment horizontal="center" vertical="center"/>
    </xf>
    <xf numFmtId="0" fontId="5" fillId="0" borderId="1" xfId="2" applyFont="1" applyBorder="1" applyAlignment="1">
      <alignment horizontal="center" vertical="center"/>
    </xf>
    <xf numFmtId="166" fontId="17" fillId="0" borderId="1" xfId="3" applyFont="1" applyBorder="1" applyAlignment="1" applyProtection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66" fontId="15" fillId="4" borderId="7" xfId="3" applyFont="1" applyFill="1" applyBorder="1" applyAlignment="1" applyProtection="1">
      <alignment horizontal="center" vertical="center"/>
    </xf>
    <xf numFmtId="0" fontId="6" fillId="0" borderId="2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/>
    </xf>
    <xf numFmtId="0" fontId="5" fillId="4" borderId="0" xfId="2" applyFont="1" applyFill="1" applyAlignment="1" applyProtection="1">
      <alignment horizontal="left"/>
      <protection locked="0"/>
    </xf>
    <xf numFmtId="0" fontId="5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5" fillId="4" borderId="0" xfId="2" applyFont="1" applyFill="1" applyAlignment="1" applyProtection="1">
      <alignment horizontal="left" wrapText="1"/>
      <protection locked="0"/>
    </xf>
    <xf numFmtId="0" fontId="5" fillId="0" borderId="5" xfId="2" applyFont="1" applyBorder="1" applyAlignment="1">
      <alignment horizontal="center"/>
    </xf>
    <xf numFmtId="0" fontId="6" fillId="4" borderId="1" xfId="2" applyFont="1" applyFill="1" applyBorder="1" applyAlignment="1">
      <alignment horizontal="left"/>
    </xf>
    <xf numFmtId="166" fontId="5" fillId="0" borderId="6" xfId="3" applyFont="1" applyBorder="1" applyAlignment="1" applyProtection="1">
      <alignment horizontal="left"/>
    </xf>
    <xf numFmtId="166" fontId="6" fillId="0" borderId="4" xfId="3" applyFont="1" applyBorder="1" applyAlignment="1" applyProtection="1">
      <alignment horizontal="left"/>
    </xf>
    <xf numFmtId="10" fontId="6" fillId="4" borderId="1" xfId="2" applyNumberFormat="1" applyFont="1" applyFill="1" applyBorder="1" applyAlignment="1">
      <alignment horizontal="left"/>
    </xf>
    <xf numFmtId="165" fontId="7" fillId="3" borderId="1" xfId="2" applyNumberFormat="1" applyFont="1" applyFill="1" applyBorder="1" applyAlignment="1">
      <alignment horizontal="center"/>
    </xf>
    <xf numFmtId="0" fontId="5" fillId="4" borderId="1" xfId="2" applyFont="1" applyFill="1" applyBorder="1" applyAlignment="1">
      <alignment horizontal="left"/>
    </xf>
    <xf numFmtId="0" fontId="5" fillId="0" borderId="1" xfId="2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0" fontId="5" fillId="4" borderId="4" xfId="2" applyFont="1" applyFill="1" applyBorder="1" applyAlignment="1">
      <alignment horizontal="center"/>
    </xf>
    <xf numFmtId="0" fontId="7" fillId="4" borderId="0" xfId="2" applyFont="1" applyFill="1" applyAlignment="1">
      <alignment horizontal="center"/>
    </xf>
    <xf numFmtId="0" fontId="7" fillId="4" borderId="0" xfId="2" applyFont="1" applyFill="1" applyAlignment="1">
      <alignment horizontal="left"/>
    </xf>
    <xf numFmtId="0" fontId="5" fillId="4" borderId="1" xfId="2" applyFont="1" applyFill="1" applyBorder="1" applyAlignment="1">
      <alignment horizontal="center"/>
    </xf>
    <xf numFmtId="0" fontId="40" fillId="14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>
      <alignment horizontal="center" vertical="center"/>
    </xf>
    <xf numFmtId="164" fontId="5" fillId="4" borderId="1" xfId="2" applyNumberFormat="1" applyFont="1" applyFill="1" applyBorder="1" applyAlignment="1">
      <alignment horizontal="center"/>
    </xf>
    <xf numFmtId="0" fontId="5" fillId="4" borderId="2" xfId="2" applyFont="1" applyFill="1" applyBorder="1" applyAlignment="1">
      <alignment horizontal="left"/>
    </xf>
    <xf numFmtId="0" fontId="6" fillId="4" borderId="0" xfId="2" applyFont="1" applyFill="1" applyAlignment="1">
      <alignment horizontal="left"/>
    </xf>
    <xf numFmtId="0" fontId="5" fillId="0" borderId="0" xfId="2" applyFont="1" applyAlignment="1" applyProtection="1">
      <alignment horizontal="left"/>
      <protection locked="0"/>
    </xf>
    <xf numFmtId="0" fontId="31" fillId="10" borderId="0" xfId="20" applyFont="1" applyFill="1" applyAlignment="1">
      <alignment horizontal="center"/>
    </xf>
    <xf numFmtId="0" fontId="27" fillId="0" borderId="0" xfId="20" applyFont="1" applyAlignment="1">
      <alignment horizontal="center" vertical="center"/>
    </xf>
    <xf numFmtId="0" fontId="26" fillId="0" borderId="1" xfId="20" applyFont="1" applyBorder="1" applyAlignment="1">
      <alignment horizontal="left" wrapText="1"/>
    </xf>
    <xf numFmtId="173" fontId="27" fillId="0" borderId="1" xfId="21" applyNumberFormat="1" applyFont="1" applyFill="1" applyBorder="1" applyAlignment="1">
      <alignment horizontal="center" vertical="center"/>
    </xf>
    <xf numFmtId="172" fontId="27" fillId="0" borderId="1" xfId="22" applyNumberFormat="1" applyFont="1" applyFill="1" applyBorder="1" applyAlignment="1">
      <alignment horizontal="center" vertical="center"/>
    </xf>
    <xf numFmtId="0" fontId="26" fillId="0" borderId="1" xfId="20" applyFont="1" applyBorder="1" applyAlignment="1">
      <alignment horizontal="left"/>
    </xf>
    <xf numFmtId="0" fontId="26" fillId="0" borderId="1" xfId="20" applyFont="1" applyBorder="1" applyAlignment="1">
      <alignment horizontal="center" vertical="top" wrapText="1"/>
    </xf>
    <xf numFmtId="174" fontId="26" fillId="0" borderId="1" xfId="21" applyNumberFormat="1" applyFont="1" applyFill="1" applyBorder="1" applyAlignment="1">
      <alignment horizontal="center"/>
    </xf>
    <xf numFmtId="0" fontId="26" fillId="10" borderId="1" xfId="20" applyFont="1" applyFill="1" applyBorder="1" applyAlignment="1">
      <alignment horizontal="left" vertical="center" wrapText="1"/>
    </xf>
    <xf numFmtId="0" fontId="26" fillId="10" borderId="1" xfId="20" applyFont="1" applyFill="1" applyBorder="1" applyAlignment="1">
      <alignment horizontal="center" vertical="center" wrapText="1"/>
    </xf>
    <xf numFmtId="174" fontId="27" fillId="0" borderId="1" xfId="21" applyNumberFormat="1" applyFont="1" applyFill="1" applyBorder="1" applyAlignment="1">
      <alignment horizontal="center"/>
    </xf>
    <xf numFmtId="0" fontId="26" fillId="0" borderId="1" xfId="20" applyFont="1" applyBorder="1" applyAlignment="1">
      <alignment horizontal="center" vertical="center"/>
    </xf>
    <xf numFmtId="0" fontId="29" fillId="0" borderId="1" xfId="20" applyFont="1" applyBorder="1" applyAlignment="1">
      <alignment horizontal="center" vertical="top" wrapText="1"/>
    </xf>
    <xf numFmtId="0" fontId="27" fillId="0" borderId="1" xfId="20" applyFont="1" applyBorder="1" applyAlignment="1">
      <alignment horizontal="center"/>
    </xf>
    <xf numFmtId="11" fontId="27" fillId="0" borderId="1" xfId="20" applyNumberFormat="1" applyFont="1" applyBorder="1" applyAlignment="1">
      <alignment horizontal="center"/>
    </xf>
    <xf numFmtId="172" fontId="27" fillId="0" borderId="1" xfId="20" applyNumberFormat="1" applyFont="1" applyBorder="1" applyAlignment="1">
      <alignment horizontal="center"/>
    </xf>
    <xf numFmtId="11" fontId="27" fillId="0" borderId="2" xfId="20" applyNumberFormat="1" applyFont="1" applyBorder="1" applyAlignment="1">
      <alignment horizontal="center"/>
    </xf>
    <xf numFmtId="11" fontId="27" fillId="0" borderId="4" xfId="20" applyNumberFormat="1" applyFont="1" applyBorder="1" applyAlignment="1">
      <alignment horizontal="center"/>
    </xf>
    <xf numFmtId="0" fontId="31" fillId="10" borderId="1" xfId="20" applyFont="1" applyFill="1" applyBorder="1" applyAlignment="1">
      <alignment horizontal="center"/>
    </xf>
    <xf numFmtId="0" fontId="29" fillId="10" borderId="10" xfId="20" applyFont="1" applyFill="1" applyBorder="1" applyAlignment="1">
      <alignment horizontal="right"/>
    </xf>
    <xf numFmtId="0" fontId="29" fillId="10" borderId="17" xfId="20" applyFont="1" applyFill="1" applyBorder="1" applyAlignment="1">
      <alignment horizontal="right"/>
    </xf>
    <xf numFmtId="0" fontId="29" fillId="10" borderId="19" xfId="20" applyFont="1" applyFill="1" applyBorder="1" applyAlignment="1">
      <alignment horizontal="right"/>
    </xf>
    <xf numFmtId="0" fontId="27" fillId="10" borderId="6" xfId="20" applyFont="1" applyFill="1" applyBorder="1" applyAlignment="1">
      <alignment horizontal="center"/>
    </xf>
    <xf numFmtId="0" fontId="26" fillId="0" borderId="20" xfId="20" applyFont="1" applyBorder="1" applyAlignment="1">
      <alignment horizontal="center" vertical="center" wrapText="1"/>
    </xf>
    <xf numFmtId="0" fontId="26" fillId="0" borderId="5" xfId="20" applyFont="1" applyBorder="1" applyAlignment="1">
      <alignment horizontal="center" vertical="center" wrapText="1"/>
    </xf>
    <xf numFmtId="0" fontId="26" fillId="0" borderId="21" xfId="20" applyFont="1" applyBorder="1" applyAlignment="1">
      <alignment horizontal="center" vertical="center" wrapText="1"/>
    </xf>
    <xf numFmtId="0" fontId="26" fillId="0" borderId="22" xfId="20" applyFont="1" applyBorder="1" applyAlignment="1">
      <alignment horizontal="center" vertical="center" wrapText="1"/>
    </xf>
    <xf numFmtId="0" fontId="26" fillId="0" borderId="0" xfId="20" applyFont="1" applyAlignment="1">
      <alignment horizontal="center" vertical="center" wrapText="1"/>
    </xf>
    <xf numFmtId="0" fontId="26" fillId="0" borderId="23" xfId="20" applyFont="1" applyBorder="1" applyAlignment="1">
      <alignment horizontal="center" vertical="center" wrapText="1"/>
    </xf>
    <xf numFmtId="0" fontId="26" fillId="0" borderId="10" xfId="20" applyFont="1" applyBorder="1" applyAlignment="1">
      <alignment horizontal="center" vertical="center" wrapText="1"/>
    </xf>
    <xf numFmtId="0" fontId="26" fillId="0" borderId="17" xfId="20" applyFont="1" applyBorder="1" applyAlignment="1">
      <alignment horizontal="center" vertical="center" wrapText="1"/>
    </xf>
    <xf numFmtId="0" fontId="26" fillId="0" borderId="19" xfId="20" applyFont="1" applyBorder="1" applyAlignment="1">
      <alignment horizontal="center" vertical="center" wrapText="1"/>
    </xf>
    <xf numFmtId="0" fontId="26" fillId="0" borderId="7" xfId="20" quotePrefix="1" applyFont="1" applyBorder="1" applyAlignment="1">
      <alignment horizontal="center" vertical="center" wrapText="1"/>
    </xf>
    <xf numFmtId="0" fontId="26" fillId="0" borderId="7" xfId="20" applyFont="1" applyBorder="1" applyAlignment="1">
      <alignment horizontal="center" vertical="center" wrapText="1"/>
    </xf>
    <xf numFmtId="0" fontId="26" fillId="0" borderId="7" xfId="20" quotePrefix="1" applyFont="1" applyBorder="1" applyAlignment="1">
      <alignment horizontal="center" vertical="center"/>
    </xf>
    <xf numFmtId="0" fontId="26" fillId="0" borderId="7" xfId="20" applyFont="1" applyBorder="1" applyAlignment="1">
      <alignment horizontal="center" vertical="center"/>
    </xf>
    <xf numFmtId="0" fontId="26" fillId="0" borderId="1" xfId="20" applyFont="1" applyBorder="1" applyAlignment="1">
      <alignment horizontal="right" vertical="center"/>
    </xf>
    <xf numFmtId="172" fontId="26" fillId="0" borderId="18" xfId="20" applyNumberFormat="1" applyFont="1" applyBorder="1" applyAlignment="1">
      <alignment horizontal="center" vertical="center"/>
    </xf>
    <xf numFmtId="0" fontId="26" fillId="0" borderId="6" xfId="20" applyFont="1" applyBorder="1" applyAlignment="1">
      <alignment horizontal="center" vertical="center"/>
    </xf>
    <xf numFmtId="0" fontId="26" fillId="0" borderId="18" xfId="20" applyFont="1" applyBorder="1" applyAlignment="1">
      <alignment horizontal="center" vertical="center"/>
    </xf>
    <xf numFmtId="0" fontId="26" fillId="0" borderId="18" xfId="20" applyFont="1" applyBorder="1" applyAlignment="1">
      <alignment horizontal="center" vertical="center" wrapText="1"/>
    </xf>
    <xf numFmtId="49" fontId="26" fillId="0" borderId="18" xfId="20" applyNumberFormat="1" applyFont="1" applyBorder="1" applyAlignment="1">
      <alignment horizontal="center" vertical="center" wrapText="1"/>
    </xf>
    <xf numFmtId="0" fontId="26" fillId="0" borderId="2" xfId="20" applyFont="1" applyBorder="1" applyAlignment="1">
      <alignment horizontal="center" vertical="center"/>
    </xf>
    <xf numFmtId="0" fontId="26" fillId="0" borderId="3" xfId="20" applyFont="1" applyBorder="1" applyAlignment="1">
      <alignment horizontal="center" vertical="center"/>
    </xf>
    <xf numFmtId="0" fontId="26" fillId="0" borderId="4" xfId="20" applyFont="1" applyBorder="1" applyAlignment="1">
      <alignment horizontal="center" vertical="center"/>
    </xf>
    <xf numFmtId="0" fontId="29" fillId="0" borderId="2" xfId="20" applyFont="1" applyBorder="1" applyAlignment="1">
      <alignment horizontal="center" vertical="center"/>
    </xf>
    <xf numFmtId="0" fontId="29" fillId="0" borderId="3" xfId="20" applyFont="1" applyBorder="1" applyAlignment="1">
      <alignment horizontal="center" vertical="center"/>
    </xf>
    <xf numFmtId="0" fontId="29" fillId="0" borderId="4" xfId="20" applyFont="1" applyBorder="1" applyAlignment="1">
      <alignment horizontal="center" vertical="center"/>
    </xf>
    <xf numFmtId="172" fontId="27" fillId="0" borderId="2" xfId="20" applyNumberFormat="1" applyFont="1" applyBorder="1" applyAlignment="1">
      <alignment horizontal="center"/>
    </xf>
    <xf numFmtId="172" fontId="27" fillId="0" borderId="3" xfId="20" applyNumberFormat="1" applyFont="1" applyBorder="1" applyAlignment="1">
      <alignment horizontal="center"/>
    </xf>
    <xf numFmtId="172" fontId="27" fillId="0" borderId="4" xfId="20" applyNumberFormat="1" applyFont="1" applyBorder="1" applyAlignment="1">
      <alignment horizontal="center"/>
    </xf>
    <xf numFmtId="174" fontId="29" fillId="0" borderId="2" xfId="21" applyNumberFormat="1" applyFont="1" applyFill="1" applyBorder="1" applyAlignment="1">
      <alignment horizontal="center"/>
    </xf>
    <xf numFmtId="174" fontId="29" fillId="0" borderId="3" xfId="21" applyNumberFormat="1" applyFont="1" applyFill="1" applyBorder="1" applyAlignment="1">
      <alignment horizontal="center"/>
    </xf>
    <xf numFmtId="174" fontId="29" fillId="0" borderId="4" xfId="21" applyNumberFormat="1" applyFont="1" applyFill="1" applyBorder="1" applyAlignment="1">
      <alignment horizontal="center"/>
    </xf>
    <xf numFmtId="0" fontId="29" fillId="0" borderId="1" xfId="20" applyFont="1" applyBorder="1" applyAlignment="1">
      <alignment horizontal="center" vertical="center"/>
    </xf>
    <xf numFmtId="174" fontId="29" fillId="0" borderId="1" xfId="21" applyNumberFormat="1" applyFont="1" applyFill="1" applyBorder="1" applyAlignment="1">
      <alignment horizontal="center"/>
    </xf>
    <xf numFmtId="0" fontId="26" fillId="0" borderId="18" xfId="20" applyFont="1" applyBorder="1" applyAlignment="1">
      <alignment horizontal="center"/>
    </xf>
    <xf numFmtId="172" fontId="26" fillId="0" borderId="6" xfId="20" applyNumberFormat="1" applyFont="1" applyBorder="1" applyAlignment="1">
      <alignment horizontal="center" vertical="center"/>
    </xf>
    <xf numFmtId="0" fontId="26" fillId="0" borderId="6" xfId="20" applyFont="1" applyBorder="1" applyAlignment="1">
      <alignment horizontal="center"/>
    </xf>
    <xf numFmtId="0" fontId="29" fillId="10" borderId="1" xfId="20" applyFont="1" applyFill="1" applyBorder="1" applyAlignment="1">
      <alignment horizontal="right"/>
    </xf>
    <xf numFmtId="0" fontId="27" fillId="10" borderId="1" xfId="20" applyFont="1" applyFill="1" applyBorder="1" applyAlignment="1">
      <alignment horizontal="center"/>
    </xf>
    <xf numFmtId="0" fontId="27" fillId="0" borderId="7" xfId="20" applyFont="1" applyBorder="1" applyAlignment="1">
      <alignment horizontal="center"/>
    </xf>
    <xf numFmtId="49" fontId="26" fillId="0" borderId="7" xfId="20" applyNumberFormat="1" applyFont="1" applyBorder="1" applyAlignment="1">
      <alignment horizontal="center"/>
    </xf>
    <xf numFmtId="0" fontId="26" fillId="0" borderId="7" xfId="20" quotePrefix="1" applyFont="1" applyBorder="1" applyAlignment="1">
      <alignment horizontal="center"/>
    </xf>
    <xf numFmtId="0" fontId="26" fillId="0" borderId="7" xfId="20" applyFont="1" applyBorder="1" applyAlignment="1">
      <alignment horizontal="center"/>
    </xf>
    <xf numFmtId="0" fontId="26" fillId="0" borderId="0" xfId="20" applyFont="1" applyAlignment="1">
      <alignment horizontal="left"/>
    </xf>
    <xf numFmtId="0" fontId="26" fillId="10" borderId="1" xfId="20" applyFont="1" applyFill="1" applyBorder="1" applyAlignment="1">
      <alignment horizontal="center"/>
    </xf>
    <xf numFmtId="0" fontId="26" fillId="10" borderId="1" xfId="20" applyFont="1" applyFill="1" applyBorder="1" applyAlignment="1">
      <alignment horizontal="left"/>
    </xf>
    <xf numFmtId="0" fontId="35" fillId="15" borderId="1" xfId="0" applyFont="1" applyFill="1" applyBorder="1" applyAlignment="1">
      <alignment horizontal="left" wrapText="1"/>
    </xf>
    <xf numFmtId="0" fontId="36" fillId="16" borderId="1" xfId="0" applyFont="1" applyFill="1" applyBorder="1" applyAlignment="1">
      <alignment horizontal="right"/>
    </xf>
    <xf numFmtId="44" fontId="32" fillId="14" borderId="25" xfId="1" applyFont="1" applyFill="1" applyBorder="1" applyAlignment="1">
      <alignment horizontal="center"/>
    </xf>
    <xf numFmtId="44" fontId="32" fillId="14" borderId="27" xfId="1" applyFont="1" applyFill="1" applyBorder="1" applyAlignment="1">
      <alignment horizontal="center"/>
    </xf>
    <xf numFmtId="0" fontId="32" fillId="10" borderId="0" xfId="0" applyFont="1" applyFill="1" applyAlignment="1">
      <alignment horizontal="center"/>
    </xf>
    <xf numFmtId="0" fontId="35" fillId="0" borderId="1" xfId="0" applyFont="1" applyBorder="1" applyAlignment="1">
      <alignment horizontal="left" wrapText="1"/>
    </xf>
    <xf numFmtId="44" fontId="32" fillId="14" borderId="24" xfId="1" applyFont="1" applyFill="1" applyBorder="1" applyAlignment="1">
      <alignment horizontal="center"/>
    </xf>
    <xf numFmtId="0" fontId="32" fillId="14" borderId="24" xfId="0" applyFont="1" applyFill="1" applyBorder="1" applyAlignment="1">
      <alignment horizontal="center" vertical="top"/>
    </xf>
    <xf numFmtId="0" fontId="32" fillId="14" borderId="24" xfId="0" applyFont="1" applyFill="1" applyBorder="1" applyAlignment="1">
      <alignment horizontal="center"/>
    </xf>
    <xf numFmtId="0" fontId="34" fillId="14" borderId="1" xfId="0" applyFont="1" applyFill="1" applyBorder="1" applyAlignment="1">
      <alignment horizontal="left" vertical="center"/>
    </xf>
    <xf numFmtId="0" fontId="38" fillId="13" borderId="24" xfId="0" applyFont="1" applyFill="1" applyBorder="1" applyAlignment="1">
      <alignment horizontal="center" vertical="center"/>
    </xf>
    <xf numFmtId="0" fontId="37" fillId="12" borderId="24" xfId="0" applyFont="1" applyFill="1" applyBorder="1" applyAlignment="1">
      <alignment horizontal="center" vertical="center"/>
    </xf>
    <xf numFmtId="44" fontId="32" fillId="10" borderId="25" xfId="1" applyFont="1" applyFill="1" applyBorder="1" applyAlignment="1">
      <alignment horizontal="center" vertical="center"/>
    </xf>
    <xf numFmtId="44" fontId="32" fillId="10" borderId="26" xfId="1" applyFont="1" applyFill="1" applyBorder="1" applyAlignment="1">
      <alignment horizontal="center" vertical="center"/>
    </xf>
    <xf numFmtId="44" fontId="32" fillId="10" borderId="27" xfId="1" applyFont="1" applyFill="1" applyBorder="1" applyAlignment="1">
      <alignment horizontal="center" vertical="center"/>
    </xf>
    <xf numFmtId="175" fontId="32" fillId="10" borderId="25" xfId="0" applyNumberFormat="1" applyFont="1" applyFill="1" applyBorder="1" applyAlignment="1">
      <alignment horizontal="center" vertical="center"/>
    </xf>
    <xf numFmtId="175" fontId="32" fillId="10" borderId="26" xfId="0" applyNumberFormat="1" applyFont="1" applyFill="1" applyBorder="1" applyAlignment="1">
      <alignment horizontal="center" vertical="center"/>
    </xf>
    <xf numFmtId="0" fontId="32" fillId="10" borderId="26" xfId="0" applyFont="1" applyFill="1" applyBorder="1" applyAlignment="1">
      <alignment horizontal="center" vertical="center"/>
    </xf>
    <xf numFmtId="0" fontId="32" fillId="10" borderId="27" xfId="0" applyFont="1" applyFill="1" applyBorder="1" applyAlignment="1">
      <alignment horizontal="center" vertical="center"/>
    </xf>
    <xf numFmtId="0" fontId="37" fillId="11" borderId="24" xfId="0" applyFont="1" applyFill="1" applyBorder="1" applyAlignment="1">
      <alignment horizontal="center" vertical="center" wrapText="1"/>
    </xf>
    <xf numFmtId="0" fontId="37" fillId="11" borderId="24" xfId="0" applyFont="1" applyFill="1" applyBorder="1" applyAlignment="1">
      <alignment horizontal="center" vertical="center"/>
    </xf>
    <xf numFmtId="0" fontId="37" fillId="12" borderId="28" xfId="0" applyFont="1" applyFill="1" applyBorder="1" applyAlignment="1">
      <alignment horizontal="left" vertical="center" wrapText="1"/>
    </xf>
    <xf numFmtId="0" fontId="37" fillId="12" borderId="30" xfId="0" applyFont="1" applyFill="1" applyBorder="1" applyAlignment="1">
      <alignment horizontal="left" vertical="center" wrapText="1"/>
    </xf>
    <xf numFmtId="0" fontId="37" fillId="12" borderId="24" xfId="0" applyFont="1" applyFill="1" applyBorder="1" applyAlignment="1">
      <alignment horizontal="center" vertical="center" wrapText="1"/>
    </xf>
    <xf numFmtId="0" fontId="38" fillId="13" borderId="24" xfId="0" applyFont="1" applyFill="1" applyBorder="1" applyAlignment="1">
      <alignment horizontal="center" vertical="center" wrapText="1"/>
    </xf>
    <xf numFmtId="44" fontId="32" fillId="0" borderId="25" xfId="0" applyNumberFormat="1" applyFont="1" applyBorder="1" applyAlignment="1">
      <alignment horizontal="center" vertical="center" wrapText="1"/>
    </xf>
    <xf numFmtId="44" fontId="32" fillId="0" borderId="26" xfId="0" applyNumberFormat="1" applyFont="1" applyBorder="1" applyAlignment="1">
      <alignment horizontal="center" vertical="center" wrapText="1"/>
    </xf>
    <xf numFmtId="44" fontId="32" fillId="0" borderId="27" xfId="0" applyNumberFormat="1" applyFont="1" applyBorder="1" applyAlignment="1">
      <alignment horizontal="center" vertical="center" wrapText="1"/>
    </xf>
    <xf numFmtId="0" fontId="37" fillId="12" borderId="28" xfId="0" applyFont="1" applyFill="1" applyBorder="1" applyAlignment="1">
      <alignment horizontal="center" vertical="center" wrapText="1"/>
    </xf>
    <xf numFmtId="0" fontId="37" fillId="12" borderId="29" xfId="0" applyFont="1" applyFill="1" applyBorder="1" applyAlignment="1">
      <alignment horizontal="center" vertical="center" wrapText="1"/>
    </xf>
  </cellXfs>
  <cellStyles count="23">
    <cellStyle name="Moeda" xfId="1" builtinId="4"/>
    <cellStyle name="Moeda 2" xfId="3" xr:uid="{00000000-0005-0000-0000-000001000000}"/>
    <cellStyle name="Moeda 2 2" xfId="6" xr:uid="{00000000-0005-0000-0000-000002000000}"/>
    <cellStyle name="Moeda 2 3" xfId="7" xr:uid="{00000000-0005-0000-0000-000003000000}"/>
    <cellStyle name="Moeda 3" xfId="22" xr:uid="{00000000-0005-0000-0000-000004000000}"/>
    <cellStyle name="Moeda 5 2" xfId="8" xr:uid="{00000000-0005-0000-0000-000005000000}"/>
    <cellStyle name="Moeda 5 3" xfId="9" xr:uid="{00000000-0005-0000-0000-000006000000}"/>
    <cellStyle name="Moeda 5 4" xfId="10" xr:uid="{00000000-0005-0000-0000-000007000000}"/>
    <cellStyle name="Moeda 5 5" xfId="11" xr:uid="{00000000-0005-0000-0000-000008000000}"/>
    <cellStyle name="Moeda 6 2" xfId="12" xr:uid="{00000000-0005-0000-0000-000009000000}"/>
    <cellStyle name="Moeda 6 3" xfId="13" xr:uid="{00000000-0005-0000-0000-00000A000000}"/>
    <cellStyle name="Moeda 6 4" xfId="14" xr:uid="{00000000-0005-0000-0000-00000B000000}"/>
    <cellStyle name="Moeda 6 5" xfId="15" xr:uid="{00000000-0005-0000-0000-00000C000000}"/>
    <cellStyle name="Moeda 7 2" xfId="16" xr:uid="{00000000-0005-0000-0000-00000D000000}"/>
    <cellStyle name="Moeda 7 3" xfId="17" xr:uid="{00000000-0005-0000-0000-00000E000000}"/>
    <cellStyle name="Moeda 7 4" xfId="18" xr:uid="{00000000-0005-0000-0000-00000F000000}"/>
    <cellStyle name="Moeda 7 5" xfId="19" xr:uid="{00000000-0005-0000-0000-000010000000}"/>
    <cellStyle name="Normal" xfId="0" builtinId="0"/>
    <cellStyle name="Normal 2" xfId="2" xr:uid="{00000000-0005-0000-0000-000012000000}"/>
    <cellStyle name="Normal 2 2" xfId="20" xr:uid="{00000000-0005-0000-0000-000013000000}"/>
    <cellStyle name="Porcentagem 2" xfId="5" xr:uid="{00000000-0005-0000-0000-000014000000}"/>
    <cellStyle name="Separador de milhares 2" xfId="4" xr:uid="{00000000-0005-0000-0000-000015000000}"/>
    <cellStyle name="Separador de milhares 2 2" xfId="21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6"/>
  <sheetViews>
    <sheetView tabSelected="1" view="pageBreakPreview" topLeftCell="A138" zoomScale="70" zoomScaleNormal="115" zoomScaleSheetLayoutView="70" zoomScalePageLayoutView="115" workbookViewId="0">
      <selection activeCell="C4" sqref="C4:I4"/>
    </sheetView>
  </sheetViews>
  <sheetFormatPr defaultColWidth="9.140625" defaultRowHeight="15"/>
  <cols>
    <col min="1" max="1" width="3.140625" style="107" customWidth="1"/>
    <col min="2" max="2" width="18.85546875" style="76" customWidth="1"/>
    <col min="3" max="3" width="16.140625" style="76" customWidth="1"/>
    <col min="4" max="4" width="11.5703125" style="76" customWidth="1"/>
    <col min="5" max="5" width="13" style="76" customWidth="1"/>
    <col min="6" max="6" width="10.5703125" style="76" customWidth="1"/>
    <col min="7" max="7" width="10" style="76" bestFit="1" customWidth="1"/>
    <col min="8" max="8" width="7.42578125" style="76" customWidth="1"/>
    <col min="9" max="9" width="17.5703125" style="76" customWidth="1"/>
    <col min="10" max="10" width="10.140625" style="76" hidden="1" customWidth="1"/>
    <col min="11" max="11" width="94.7109375" style="2" customWidth="1"/>
    <col min="12" max="26" width="9.140625" style="3"/>
    <col min="27" max="27" width="9.7109375" style="3" customWidth="1"/>
    <col min="28" max="47" width="9.140625" style="3"/>
    <col min="48" max="1023" width="9.140625" style="76"/>
    <col min="1024" max="1024" width="11.5703125" style="77" customWidth="1"/>
    <col min="1025" max="16384" width="9.140625" style="77"/>
  </cols>
  <sheetData>
    <row r="1" spans="1:11">
      <c r="A1" s="245" t="s">
        <v>490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21" customHeight="1">
      <c r="A2" s="246" t="s">
        <v>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ht="15" customHeight="1">
      <c r="A3" s="204"/>
      <c r="B3" s="204"/>
      <c r="C3" s="204"/>
      <c r="D3" s="204"/>
      <c r="E3" s="204"/>
      <c r="F3" s="204"/>
      <c r="G3" s="204"/>
      <c r="H3" s="204"/>
      <c r="I3" s="204"/>
      <c r="J3" s="4"/>
    </row>
    <row r="4" spans="1:11" ht="15" customHeight="1">
      <c r="A4" s="5"/>
      <c r="B4" s="6" t="s">
        <v>1</v>
      </c>
      <c r="C4" s="249"/>
      <c r="D4" s="249"/>
      <c r="E4" s="249"/>
      <c r="F4" s="249"/>
      <c r="G4" s="249"/>
      <c r="H4" s="249"/>
      <c r="I4" s="249"/>
      <c r="J4" s="7"/>
    </row>
    <row r="5" spans="1:11" ht="15" customHeight="1">
      <c r="A5" s="5"/>
      <c r="B5" s="6" t="s">
        <v>2</v>
      </c>
      <c r="C5" s="250"/>
      <c r="D5" s="250"/>
      <c r="E5" s="8"/>
      <c r="F5" s="8"/>
      <c r="G5" s="8"/>
      <c r="H5" s="8"/>
      <c r="I5" s="8"/>
      <c r="J5" s="7"/>
    </row>
    <row r="6" spans="1:11" ht="15" customHeight="1">
      <c r="A6" s="5"/>
      <c r="B6" s="6"/>
      <c r="C6" s="8"/>
      <c r="D6" s="8"/>
      <c r="E6" s="8"/>
      <c r="F6" s="8"/>
      <c r="G6" s="8"/>
      <c r="H6" s="8"/>
      <c r="I6" s="8"/>
      <c r="J6" s="7"/>
    </row>
    <row r="7" spans="1:11" ht="15" customHeight="1">
      <c r="A7" s="204"/>
      <c r="B7" s="204"/>
      <c r="C7" s="204"/>
      <c r="D7" s="204"/>
      <c r="E7" s="204"/>
      <c r="F7" s="204"/>
      <c r="G7" s="204"/>
      <c r="H7" s="204"/>
      <c r="I7" s="204"/>
      <c r="J7" s="7"/>
    </row>
    <row r="8" spans="1:11" ht="15" customHeight="1">
      <c r="A8" s="242" t="s">
        <v>3</v>
      </c>
      <c r="B8" s="242"/>
      <c r="C8" s="242"/>
      <c r="D8" s="242"/>
      <c r="E8" s="242"/>
      <c r="F8" s="242"/>
      <c r="G8" s="242"/>
      <c r="H8" s="242"/>
      <c r="I8" s="242"/>
      <c r="J8" s="7"/>
      <c r="K8" s="9" t="s">
        <v>4</v>
      </c>
    </row>
    <row r="9" spans="1:11" ht="15" customHeight="1">
      <c r="A9" s="204"/>
      <c r="B9" s="204"/>
      <c r="C9" s="204"/>
      <c r="D9" s="204"/>
      <c r="E9" s="204"/>
      <c r="F9" s="204"/>
      <c r="G9" s="204"/>
      <c r="H9" s="204"/>
      <c r="I9" s="204"/>
      <c r="J9" s="4"/>
    </row>
    <row r="10" spans="1:11" ht="15" customHeight="1">
      <c r="A10" s="10" t="s">
        <v>5</v>
      </c>
      <c r="B10" s="237" t="s">
        <v>6</v>
      </c>
      <c r="C10" s="237"/>
      <c r="D10" s="237"/>
      <c r="E10" s="237"/>
      <c r="F10" s="237"/>
      <c r="G10" s="247" t="s">
        <v>7</v>
      </c>
      <c r="H10" s="247"/>
      <c r="I10" s="247"/>
      <c r="J10" s="11"/>
      <c r="K10" s="2" t="s">
        <v>8</v>
      </c>
    </row>
    <row r="11" spans="1:11" ht="15" customHeight="1">
      <c r="A11" s="10" t="s">
        <v>9</v>
      </c>
      <c r="B11" s="237" t="s">
        <v>10</v>
      </c>
      <c r="C11" s="237"/>
      <c r="D11" s="237"/>
      <c r="E11" s="237"/>
      <c r="F11" s="237"/>
      <c r="G11" s="179" t="s">
        <v>11</v>
      </c>
      <c r="H11" s="179"/>
      <c r="I11" s="179"/>
      <c r="J11" s="11"/>
      <c r="K11" s="2" t="s">
        <v>12</v>
      </c>
    </row>
    <row r="12" spans="1:11" ht="15" customHeight="1">
      <c r="A12" s="12" t="s">
        <v>13</v>
      </c>
      <c r="B12" s="248" t="s">
        <v>14</v>
      </c>
      <c r="C12" s="248"/>
      <c r="D12" s="248"/>
      <c r="E12" s="248"/>
      <c r="F12" s="248"/>
      <c r="G12" s="244" t="s">
        <v>15</v>
      </c>
      <c r="H12" s="244"/>
      <c r="I12" s="244"/>
      <c r="J12" s="4"/>
      <c r="K12" s="2" t="s">
        <v>16</v>
      </c>
    </row>
    <row r="13" spans="1:11" ht="15" customHeight="1">
      <c r="A13" s="10" t="s">
        <v>17</v>
      </c>
      <c r="B13" s="13" t="s">
        <v>18</v>
      </c>
      <c r="C13" s="14"/>
      <c r="D13" s="14"/>
      <c r="E13" s="14"/>
      <c r="F13" s="14"/>
      <c r="G13" s="244">
        <v>12</v>
      </c>
      <c r="H13" s="244"/>
      <c r="I13" s="244"/>
      <c r="J13" s="4"/>
      <c r="K13" s="2" t="s">
        <v>19</v>
      </c>
    </row>
    <row r="14" spans="1:11" ht="15" customHeight="1">
      <c r="A14" s="204"/>
      <c r="B14" s="204"/>
      <c r="C14" s="204"/>
      <c r="D14" s="204"/>
      <c r="E14" s="204"/>
      <c r="F14" s="204"/>
      <c r="G14" s="204"/>
      <c r="H14" s="204"/>
      <c r="I14" s="204"/>
      <c r="J14" s="4"/>
    </row>
    <row r="15" spans="1:11" ht="15" customHeight="1">
      <c r="A15" s="242" t="s">
        <v>20</v>
      </c>
      <c r="B15" s="242"/>
      <c r="C15" s="242"/>
      <c r="D15" s="242"/>
      <c r="E15" s="242"/>
      <c r="F15" s="242"/>
      <c r="G15" s="242"/>
      <c r="H15" s="242"/>
      <c r="I15" s="242"/>
      <c r="J15" s="4"/>
    </row>
    <row r="16" spans="1:11" ht="15" customHeight="1">
      <c r="A16" s="10">
        <v>1</v>
      </c>
      <c r="B16" s="237" t="s">
        <v>21</v>
      </c>
      <c r="C16" s="237"/>
      <c r="D16" s="237"/>
      <c r="E16" s="237"/>
      <c r="F16" s="237"/>
      <c r="G16" s="237"/>
      <c r="H16" s="244" t="s">
        <v>22</v>
      </c>
      <c r="I16" s="244"/>
      <c r="J16" s="4"/>
      <c r="K16" s="2" t="s">
        <v>23</v>
      </c>
    </row>
    <row r="17" spans="1:22" ht="15" customHeight="1">
      <c r="A17" s="10">
        <v>2</v>
      </c>
      <c r="B17" s="237" t="s">
        <v>24</v>
      </c>
      <c r="C17" s="237"/>
      <c r="D17" s="237"/>
      <c r="E17" s="237"/>
      <c r="F17" s="237"/>
      <c r="G17" s="237"/>
      <c r="H17" s="244">
        <v>3302.54</v>
      </c>
      <c r="I17" s="244"/>
      <c r="J17" s="4"/>
      <c r="K17" s="2" t="s">
        <v>25</v>
      </c>
    </row>
    <row r="18" spans="1:22" ht="15" customHeight="1">
      <c r="A18" s="10">
        <v>1</v>
      </c>
      <c r="B18" s="13" t="s">
        <v>26</v>
      </c>
      <c r="C18" s="241" t="s">
        <v>27</v>
      </c>
      <c r="D18" s="241"/>
      <c r="E18" s="241"/>
      <c r="F18" s="241"/>
      <c r="G18" s="241"/>
      <c r="H18" s="241"/>
      <c r="I18" s="241"/>
      <c r="J18" s="4"/>
      <c r="K18" s="2" t="s">
        <v>28</v>
      </c>
    </row>
    <row r="19" spans="1:22" ht="15" customHeight="1">
      <c r="A19" s="204"/>
      <c r="B19" s="204"/>
      <c r="C19" s="204"/>
      <c r="D19" s="204"/>
      <c r="E19" s="204"/>
      <c r="F19" s="204"/>
      <c r="G19" s="204"/>
      <c r="H19" s="204"/>
      <c r="I19" s="204"/>
      <c r="J19" s="4"/>
    </row>
    <row r="20" spans="1:22" ht="15" customHeight="1">
      <c r="A20" s="242" t="s">
        <v>29</v>
      </c>
      <c r="B20" s="242"/>
      <c r="C20" s="242"/>
      <c r="D20" s="242"/>
      <c r="E20" s="242"/>
      <c r="F20" s="242"/>
      <c r="G20" s="242"/>
      <c r="H20" s="242"/>
      <c r="I20" s="242"/>
      <c r="J20" s="15"/>
    </row>
    <row r="21" spans="1:22" ht="15" customHeight="1">
      <c r="A21" s="204" t="s">
        <v>30</v>
      </c>
      <c r="B21" s="204"/>
      <c r="C21" s="204"/>
      <c r="D21" s="204"/>
      <c r="E21" s="204"/>
      <c r="F21" s="204"/>
      <c r="G21" s="204"/>
      <c r="H21" s="204"/>
      <c r="I21" s="204"/>
      <c r="J21" s="4"/>
    </row>
    <row r="22" spans="1:22" ht="15" customHeight="1">
      <c r="A22" s="243" t="s">
        <v>31</v>
      </c>
      <c r="B22" s="243"/>
      <c r="C22" s="243"/>
      <c r="D22" s="243"/>
      <c r="E22" s="243"/>
      <c r="F22" s="243"/>
      <c r="G22" s="243"/>
      <c r="H22" s="243"/>
      <c r="I22" s="243"/>
      <c r="J22" s="16"/>
    </row>
    <row r="23" spans="1:22" ht="15" customHeight="1">
      <c r="A23" s="200" t="s">
        <v>32</v>
      </c>
      <c r="B23" s="200"/>
      <c r="C23" s="200"/>
      <c r="D23" s="200"/>
      <c r="E23" s="200"/>
      <c r="F23" s="200"/>
      <c r="G23" s="200"/>
      <c r="H23" s="200"/>
      <c r="I23" s="200"/>
      <c r="J23" s="16"/>
    </row>
    <row r="24" spans="1:22" ht="15" customHeight="1">
      <c r="A24" s="17">
        <v>1</v>
      </c>
      <c r="B24" s="208" t="s">
        <v>33</v>
      </c>
      <c r="C24" s="208"/>
      <c r="D24" s="208"/>
      <c r="E24" s="208"/>
      <c r="F24" s="208"/>
      <c r="G24" s="208"/>
      <c r="H24" s="238" t="s">
        <v>34</v>
      </c>
      <c r="I24" s="238"/>
      <c r="J24" s="16"/>
      <c r="K24" s="2" t="s">
        <v>35</v>
      </c>
    </row>
    <row r="25" spans="1:22" ht="15" customHeight="1">
      <c r="A25" s="17">
        <v>2</v>
      </c>
      <c r="B25" s="208" t="s">
        <v>36</v>
      </c>
      <c r="C25" s="208"/>
      <c r="D25" s="208"/>
      <c r="E25" s="208"/>
      <c r="F25" s="208"/>
      <c r="G25" s="208"/>
      <c r="H25" s="238" t="s">
        <v>37</v>
      </c>
      <c r="I25" s="238"/>
      <c r="J25" s="16"/>
      <c r="K25" s="2" t="s">
        <v>38</v>
      </c>
    </row>
    <row r="26" spans="1:22" ht="15" customHeight="1">
      <c r="A26" s="17">
        <v>3</v>
      </c>
      <c r="B26" s="208" t="s">
        <v>39</v>
      </c>
      <c r="C26" s="208"/>
      <c r="D26" s="208"/>
      <c r="E26" s="208"/>
      <c r="F26" s="208"/>
      <c r="G26" s="208"/>
      <c r="H26" s="240">
        <v>1430</v>
      </c>
      <c r="I26" s="240"/>
      <c r="J26" s="18"/>
      <c r="K26" s="2" t="s">
        <v>40</v>
      </c>
    </row>
    <row r="27" spans="1:22" ht="15" customHeight="1">
      <c r="A27" s="17">
        <v>4</v>
      </c>
      <c r="B27" s="208" t="s">
        <v>41</v>
      </c>
      <c r="C27" s="208"/>
      <c r="D27" s="208"/>
      <c r="E27" s="208"/>
      <c r="F27" s="208"/>
      <c r="G27" s="208"/>
      <c r="H27" s="238" t="s">
        <v>27</v>
      </c>
      <c r="I27" s="238"/>
      <c r="J27" s="19"/>
      <c r="K27" s="2" t="s">
        <v>42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ht="15" customHeight="1">
      <c r="A28" s="17">
        <v>5</v>
      </c>
      <c r="B28" s="208" t="s">
        <v>43</v>
      </c>
      <c r="C28" s="208"/>
      <c r="D28" s="208"/>
      <c r="E28" s="208"/>
      <c r="F28" s="208"/>
      <c r="G28" s="208"/>
      <c r="H28" s="239">
        <v>44662</v>
      </c>
      <c r="I28" s="239"/>
      <c r="J28" s="19"/>
      <c r="K28" s="2" t="s">
        <v>44</v>
      </c>
    </row>
    <row r="29" spans="1:22" ht="15" customHeight="1">
      <c r="A29" s="231"/>
      <c r="B29" s="231"/>
      <c r="C29" s="231"/>
      <c r="D29" s="231"/>
      <c r="E29" s="231"/>
      <c r="F29" s="231"/>
      <c r="G29" s="231"/>
      <c r="H29" s="231"/>
      <c r="I29" s="231"/>
      <c r="J29" s="4"/>
    </row>
    <row r="30" spans="1:22" ht="15" customHeight="1">
      <c r="A30" s="198" t="s">
        <v>45</v>
      </c>
      <c r="B30" s="198"/>
      <c r="C30" s="198"/>
      <c r="D30" s="198"/>
      <c r="E30" s="198"/>
      <c r="F30" s="198"/>
      <c r="G30" s="198"/>
      <c r="H30" s="198"/>
      <c r="I30" s="198"/>
      <c r="J30" s="21"/>
    </row>
    <row r="31" spans="1:22" ht="15" customHeight="1">
      <c r="A31" s="22">
        <v>1</v>
      </c>
      <c r="B31" s="200" t="s">
        <v>46</v>
      </c>
      <c r="C31" s="200"/>
      <c r="D31" s="200"/>
      <c r="E31" s="200"/>
      <c r="F31" s="200"/>
      <c r="G31" s="200"/>
      <c r="H31" s="236" t="s">
        <v>47</v>
      </c>
      <c r="I31" s="236"/>
      <c r="J31" s="23"/>
    </row>
    <row r="32" spans="1:22" ht="15" customHeight="1">
      <c r="A32" s="17" t="s">
        <v>5</v>
      </c>
      <c r="B32" s="237" t="s">
        <v>48</v>
      </c>
      <c r="C32" s="237"/>
      <c r="D32" s="237"/>
      <c r="E32" s="237"/>
      <c r="F32" s="237"/>
      <c r="G32" s="237"/>
      <c r="H32" s="191">
        <v>1430</v>
      </c>
      <c r="I32" s="191"/>
      <c r="J32" s="24">
        <f>((H32/(H26/220)))</f>
        <v>220</v>
      </c>
      <c r="K32" s="227" t="s">
        <v>49</v>
      </c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</row>
    <row r="33" spans="1:22" ht="39" customHeight="1">
      <c r="A33" s="25" t="s">
        <v>9</v>
      </c>
      <c r="B33" s="26" t="s">
        <v>50</v>
      </c>
      <c r="C33" s="27"/>
      <c r="D33" s="28" t="s">
        <v>51</v>
      </c>
      <c r="E33" s="28" t="s">
        <v>52</v>
      </c>
      <c r="F33" s="27"/>
      <c r="G33" s="29"/>
      <c r="H33" s="191">
        <f>IF(E33="N",0,H32*0.3)</f>
        <v>0</v>
      </c>
      <c r="I33" s="191"/>
      <c r="J33" s="30"/>
      <c r="K33" s="230" t="s">
        <v>53</v>
      </c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</row>
    <row r="34" spans="1:22" ht="55.5" customHeight="1">
      <c r="A34" s="25" t="s">
        <v>13</v>
      </c>
      <c r="B34" s="26" t="s">
        <v>54</v>
      </c>
      <c r="C34" s="27"/>
      <c r="D34" s="28" t="s">
        <v>51</v>
      </c>
      <c r="E34" s="28" t="s">
        <v>52</v>
      </c>
      <c r="F34" s="31">
        <v>0.2</v>
      </c>
      <c r="G34" s="32"/>
      <c r="H34" s="234">
        <f>IF(E34="N",0,F34*H32)</f>
        <v>0</v>
      </c>
      <c r="I34" s="234"/>
      <c r="J34" s="30"/>
      <c r="K34" s="33" t="s">
        <v>55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ht="15" customHeight="1">
      <c r="A35" s="17" t="s">
        <v>17</v>
      </c>
      <c r="B35" s="235" t="s">
        <v>56</v>
      </c>
      <c r="C35" s="235"/>
      <c r="D35" s="235"/>
      <c r="E35" s="235"/>
      <c r="F35" s="235"/>
      <c r="G35" s="235"/>
      <c r="H35" s="191"/>
      <c r="I35" s="191"/>
      <c r="J35" s="35"/>
      <c r="K35" s="227"/>
      <c r="L35" s="227"/>
    </row>
    <row r="36" spans="1:22" ht="15" customHeight="1">
      <c r="A36" s="17" t="s">
        <v>57</v>
      </c>
      <c r="B36" s="232" t="s">
        <v>58</v>
      </c>
      <c r="C36" s="232"/>
      <c r="D36" s="232"/>
      <c r="E36" s="232"/>
      <c r="F36" s="232"/>
      <c r="G36" s="232"/>
      <c r="H36" s="191"/>
      <c r="I36" s="191"/>
      <c r="J36" s="35"/>
      <c r="K36" s="227"/>
      <c r="L36" s="227"/>
      <c r="P36" s="36"/>
    </row>
    <row r="37" spans="1:22" ht="15" customHeight="1">
      <c r="A37" s="10" t="s">
        <v>59</v>
      </c>
      <c r="B37" s="232" t="s">
        <v>60</v>
      </c>
      <c r="C37" s="232"/>
      <c r="D37" s="232"/>
      <c r="E37" s="232"/>
      <c r="F37" s="232"/>
      <c r="G37" s="232"/>
      <c r="H37" s="199"/>
      <c r="I37" s="199"/>
      <c r="J37" s="37"/>
      <c r="K37" s="227"/>
      <c r="L37" s="227"/>
      <c r="N37" s="38"/>
    </row>
    <row r="38" spans="1:22" ht="15" customHeight="1">
      <c r="A38" s="17" t="s">
        <v>61</v>
      </c>
      <c r="B38" s="208" t="s">
        <v>62</v>
      </c>
      <c r="C38" s="208"/>
      <c r="D38" s="208"/>
      <c r="E38" s="208"/>
      <c r="F38" s="208"/>
      <c r="G38" s="208"/>
      <c r="H38" s="233"/>
      <c r="I38" s="233"/>
      <c r="J38" s="39"/>
      <c r="K38" s="227"/>
      <c r="L38" s="227"/>
    </row>
    <row r="39" spans="1:22" ht="15" customHeight="1">
      <c r="A39" s="201" t="s">
        <v>63</v>
      </c>
      <c r="B39" s="201"/>
      <c r="C39" s="201"/>
      <c r="D39" s="201"/>
      <c r="E39" s="201"/>
      <c r="F39" s="201"/>
      <c r="G39" s="201"/>
      <c r="H39" s="209">
        <f>SUM(H32:I38)</f>
        <v>1430</v>
      </c>
      <c r="I39" s="209"/>
      <c r="J39" s="40"/>
      <c r="K39" s="2" t="s">
        <v>64</v>
      </c>
    </row>
    <row r="40" spans="1:22" ht="15" customHeight="1">
      <c r="A40" s="231"/>
      <c r="B40" s="231"/>
      <c r="C40" s="231"/>
      <c r="D40" s="231"/>
      <c r="E40" s="231"/>
      <c r="F40" s="231"/>
      <c r="G40" s="231"/>
      <c r="H40" s="231"/>
      <c r="I40" s="231"/>
      <c r="J40" s="4"/>
    </row>
    <row r="41" spans="1:22" ht="15" customHeight="1">
      <c r="A41" s="198" t="s">
        <v>65</v>
      </c>
      <c r="B41" s="198"/>
      <c r="C41" s="198"/>
      <c r="D41" s="198"/>
      <c r="E41" s="198"/>
      <c r="F41" s="198"/>
      <c r="G41" s="198"/>
      <c r="H41" s="198"/>
      <c r="I41" s="198"/>
      <c r="J41" s="4"/>
    </row>
    <row r="42" spans="1:22" ht="15" customHeight="1">
      <c r="A42" s="200" t="s">
        <v>66</v>
      </c>
      <c r="B42" s="200"/>
      <c r="C42" s="200"/>
      <c r="D42" s="200"/>
      <c r="E42" s="200"/>
      <c r="F42" s="200"/>
      <c r="G42" s="200"/>
      <c r="H42" s="200"/>
      <c r="I42" s="200"/>
      <c r="J42" s="4"/>
    </row>
    <row r="43" spans="1:22" ht="15" customHeight="1">
      <c r="A43" s="22" t="s">
        <v>67</v>
      </c>
      <c r="B43" s="200" t="s">
        <v>68</v>
      </c>
      <c r="C43" s="200"/>
      <c r="D43" s="200"/>
      <c r="E43" s="200"/>
      <c r="F43" s="200"/>
      <c r="G43" s="200"/>
      <c r="H43" s="22" t="s">
        <v>69</v>
      </c>
      <c r="I43" s="41" t="s">
        <v>47</v>
      </c>
      <c r="J43" s="4"/>
    </row>
    <row r="44" spans="1:22" ht="15" customHeight="1">
      <c r="A44" s="17" t="s">
        <v>5</v>
      </c>
      <c r="B44" s="226" t="s">
        <v>70</v>
      </c>
      <c r="C44" s="226"/>
      <c r="D44" s="226"/>
      <c r="E44" s="226"/>
      <c r="F44" s="226"/>
      <c r="G44" s="226"/>
      <c r="H44" s="42">
        <f>1/12</f>
        <v>8.3333333333333329E-2</v>
      </c>
      <c r="I44" s="43">
        <f>H44*H39</f>
        <v>119.16666666666666</v>
      </c>
      <c r="J44" s="4"/>
      <c r="K44" s="227" t="s">
        <v>71</v>
      </c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</row>
    <row r="45" spans="1:22" ht="25.9" customHeight="1">
      <c r="A45" s="17" t="s">
        <v>9</v>
      </c>
      <c r="B45" s="228" t="s">
        <v>72</v>
      </c>
      <c r="C45" s="228"/>
      <c r="D45" s="228"/>
      <c r="E45" s="228"/>
      <c r="F45" s="228"/>
      <c r="G45" s="228"/>
      <c r="H45" s="44">
        <f>(1/12)+(1/3/12)</f>
        <v>0.1111111111111111</v>
      </c>
      <c r="I45" s="43">
        <f>H45*H39</f>
        <v>158.88888888888889</v>
      </c>
      <c r="J45" s="4"/>
      <c r="K45" s="227" t="s">
        <v>73</v>
      </c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</row>
    <row r="46" spans="1:22" ht="37.5" customHeight="1">
      <c r="A46" s="25" t="s">
        <v>13</v>
      </c>
      <c r="B46" s="229" t="s">
        <v>74</v>
      </c>
      <c r="C46" s="229"/>
      <c r="D46" s="229"/>
      <c r="E46" s="229"/>
      <c r="F46" s="229"/>
      <c r="G46" s="229"/>
      <c r="H46" s="45">
        <f>(H44+H45)*H59</f>
        <v>7.1555555555555553E-2</v>
      </c>
      <c r="I46" s="46">
        <f>H46*H39</f>
        <v>102.32444444444444</v>
      </c>
      <c r="J46" s="4"/>
      <c r="K46" s="230" t="s">
        <v>75</v>
      </c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</row>
    <row r="47" spans="1:22" ht="15" customHeight="1">
      <c r="A47" s="201" t="s">
        <v>76</v>
      </c>
      <c r="B47" s="201"/>
      <c r="C47" s="201"/>
      <c r="D47" s="201"/>
      <c r="E47" s="201"/>
      <c r="F47" s="201"/>
      <c r="G47" s="201"/>
      <c r="H47" s="209">
        <f>SUM(I44:I46)</f>
        <v>380.38</v>
      </c>
      <c r="I47" s="209"/>
      <c r="J47" s="4"/>
      <c r="K47" s="2" t="s">
        <v>77</v>
      </c>
    </row>
    <row r="48" spans="1:22" ht="15" customHeight="1">
      <c r="A48" s="210"/>
      <c r="B48" s="210"/>
      <c r="C48" s="210"/>
      <c r="D48" s="210"/>
      <c r="E48" s="210"/>
      <c r="F48" s="210"/>
      <c r="G48" s="210"/>
      <c r="H48" s="210"/>
      <c r="I48" s="210"/>
      <c r="J48" s="4"/>
    </row>
    <row r="49" spans="1:37" ht="15" customHeight="1">
      <c r="A49" s="200" t="s">
        <v>78</v>
      </c>
      <c r="B49" s="200"/>
      <c r="C49" s="200"/>
      <c r="D49" s="200"/>
      <c r="E49" s="200"/>
      <c r="F49" s="200"/>
      <c r="G49" s="200"/>
      <c r="H49" s="200"/>
      <c r="I49" s="200"/>
      <c r="J49" s="4"/>
    </row>
    <row r="50" spans="1:37" ht="15" customHeight="1">
      <c r="A50" s="22" t="s">
        <v>79</v>
      </c>
      <c r="B50" s="200" t="s">
        <v>80</v>
      </c>
      <c r="C50" s="200"/>
      <c r="D50" s="200"/>
      <c r="E50" s="200"/>
      <c r="F50" s="200"/>
      <c r="G50" s="200"/>
      <c r="H50" s="22" t="s">
        <v>69</v>
      </c>
      <c r="I50" s="41" t="s">
        <v>47</v>
      </c>
      <c r="J50" s="4"/>
    </row>
    <row r="51" spans="1:37" ht="15" customHeight="1">
      <c r="A51" s="17" t="s">
        <v>5</v>
      </c>
      <c r="B51" s="208" t="s">
        <v>81</v>
      </c>
      <c r="C51" s="208"/>
      <c r="D51" s="208"/>
      <c r="E51" s="208"/>
      <c r="F51" s="208"/>
      <c r="G51" s="208"/>
      <c r="H51" s="47">
        <v>0.2</v>
      </c>
      <c r="I51" s="48">
        <f t="shared" ref="I51:I58" si="0">H51*$H$39</f>
        <v>286</v>
      </c>
      <c r="J51" s="4"/>
      <c r="K51" s="2" t="s">
        <v>82</v>
      </c>
    </row>
    <row r="52" spans="1:37" ht="15" customHeight="1">
      <c r="A52" s="17" t="s">
        <v>9</v>
      </c>
      <c r="B52" s="208" t="s">
        <v>83</v>
      </c>
      <c r="C52" s="208"/>
      <c r="D52" s="208"/>
      <c r="E52" s="208"/>
      <c r="F52" s="208"/>
      <c r="G52" s="208"/>
      <c r="H52" s="47">
        <v>2.5000000000000001E-2</v>
      </c>
      <c r="I52" s="48">
        <f t="shared" si="0"/>
        <v>35.75</v>
      </c>
      <c r="J52" s="4"/>
      <c r="K52" s="2" t="s">
        <v>84</v>
      </c>
    </row>
    <row r="53" spans="1:37" ht="42.2" customHeight="1">
      <c r="A53" s="49" t="s">
        <v>13</v>
      </c>
      <c r="B53" s="225" t="s">
        <v>85</v>
      </c>
      <c r="C53" s="225"/>
      <c r="D53" s="25" t="s">
        <v>86</v>
      </c>
      <c r="E53" s="50">
        <v>3</v>
      </c>
      <c r="F53" s="51" t="s">
        <v>87</v>
      </c>
      <c r="G53" s="50">
        <v>1</v>
      </c>
      <c r="H53" s="52">
        <f>E53*G53/100</f>
        <v>0.03</v>
      </c>
      <c r="I53" s="53">
        <f t="shared" si="0"/>
        <v>42.9</v>
      </c>
      <c r="J53" s="4"/>
      <c r="K53" s="2" t="s">
        <v>88</v>
      </c>
    </row>
    <row r="54" spans="1:37" ht="15" customHeight="1">
      <c r="A54" s="49" t="s">
        <v>17</v>
      </c>
      <c r="B54" s="208" t="s">
        <v>89</v>
      </c>
      <c r="C54" s="208"/>
      <c r="D54" s="208"/>
      <c r="E54" s="208"/>
      <c r="F54" s="208"/>
      <c r="G54" s="208"/>
      <c r="H54" s="47">
        <v>1.4999999999999999E-2</v>
      </c>
      <c r="I54" s="48">
        <f t="shared" si="0"/>
        <v>21.45</v>
      </c>
      <c r="J54" s="4"/>
      <c r="K54" s="2" t="s">
        <v>90</v>
      </c>
    </row>
    <row r="55" spans="1:37" ht="15" customHeight="1">
      <c r="A55" s="17" t="s">
        <v>57</v>
      </c>
      <c r="B55" s="208" t="s">
        <v>91</v>
      </c>
      <c r="C55" s="208"/>
      <c r="D55" s="208"/>
      <c r="E55" s="208"/>
      <c r="F55" s="208"/>
      <c r="G55" s="208"/>
      <c r="H55" s="54">
        <v>0.01</v>
      </c>
      <c r="I55" s="48">
        <f t="shared" si="0"/>
        <v>14.3</v>
      </c>
      <c r="J55" s="4"/>
      <c r="K55" s="2" t="s">
        <v>92</v>
      </c>
    </row>
    <row r="56" spans="1:37" ht="15" customHeight="1">
      <c r="A56" s="17" t="s">
        <v>59</v>
      </c>
      <c r="B56" s="208" t="s">
        <v>93</v>
      </c>
      <c r="C56" s="208"/>
      <c r="D56" s="208"/>
      <c r="E56" s="208"/>
      <c r="F56" s="208"/>
      <c r="G56" s="208"/>
      <c r="H56" s="47">
        <v>6.0000000000000001E-3</v>
      </c>
      <c r="I56" s="48">
        <f t="shared" si="0"/>
        <v>8.58</v>
      </c>
      <c r="J56" s="4"/>
      <c r="K56" s="2" t="s">
        <v>94</v>
      </c>
    </row>
    <row r="57" spans="1:37">
      <c r="A57" s="17" t="s">
        <v>61</v>
      </c>
      <c r="B57" s="208" t="s">
        <v>95</v>
      </c>
      <c r="C57" s="208"/>
      <c r="D57" s="208"/>
      <c r="E57" s="208"/>
      <c r="F57" s="208"/>
      <c r="G57" s="208"/>
      <c r="H57" s="47">
        <v>2E-3</v>
      </c>
      <c r="I57" s="48">
        <f t="shared" si="0"/>
        <v>2.86</v>
      </c>
      <c r="J57" s="4"/>
      <c r="K57" s="2" t="s">
        <v>96</v>
      </c>
    </row>
    <row r="58" spans="1:37" ht="15" customHeight="1">
      <c r="A58" s="17" t="s">
        <v>97</v>
      </c>
      <c r="B58" s="208" t="s">
        <v>98</v>
      </c>
      <c r="C58" s="208"/>
      <c r="D58" s="208"/>
      <c r="E58" s="208"/>
      <c r="F58" s="208"/>
      <c r="G58" s="208"/>
      <c r="H58" s="54">
        <v>0.08</v>
      </c>
      <c r="I58" s="48">
        <f t="shared" si="0"/>
        <v>114.4</v>
      </c>
      <c r="J58" s="4"/>
      <c r="K58" s="2" t="s">
        <v>99</v>
      </c>
    </row>
    <row r="59" spans="1:37" ht="15" customHeight="1">
      <c r="A59" s="201" t="s">
        <v>100</v>
      </c>
      <c r="B59" s="201"/>
      <c r="C59" s="201"/>
      <c r="D59" s="201"/>
      <c r="E59" s="201"/>
      <c r="F59" s="201"/>
      <c r="G59" s="201"/>
      <c r="H59" s="55">
        <f>SUM(H51:H58)</f>
        <v>0.36800000000000005</v>
      </c>
      <c r="I59" s="56">
        <f>SUM(I51:I58)</f>
        <v>526.24</v>
      </c>
      <c r="J59" s="4"/>
      <c r="K59" s="2" t="s">
        <v>101</v>
      </c>
    </row>
    <row r="60" spans="1:37" ht="1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4"/>
    </row>
    <row r="61" spans="1:37" ht="15" customHeight="1">
      <c r="A61" s="201" t="s">
        <v>102</v>
      </c>
      <c r="B61" s="201"/>
      <c r="C61" s="201"/>
      <c r="D61" s="201"/>
      <c r="E61" s="201"/>
      <c r="F61" s="201"/>
      <c r="G61" s="201"/>
      <c r="H61" s="201"/>
      <c r="I61" s="201"/>
      <c r="J61" s="4"/>
    </row>
    <row r="62" spans="1:37" ht="15" customHeight="1" thickBot="1">
      <c r="A62" s="22" t="s">
        <v>103</v>
      </c>
      <c r="B62" s="200" t="s">
        <v>104</v>
      </c>
      <c r="C62" s="200"/>
      <c r="D62" s="200"/>
      <c r="E62" s="200"/>
      <c r="F62" s="200"/>
      <c r="G62" s="200"/>
      <c r="H62" s="201" t="s">
        <v>47</v>
      </c>
      <c r="I62" s="201"/>
      <c r="J62" s="57"/>
    </row>
    <row r="63" spans="1:37" ht="19.5" customHeight="1" thickBot="1">
      <c r="A63" s="221" t="s">
        <v>5</v>
      </c>
      <c r="B63" s="223" t="s">
        <v>105</v>
      </c>
      <c r="C63" s="17" t="s">
        <v>106</v>
      </c>
      <c r="D63" s="17" t="s">
        <v>107</v>
      </c>
      <c r="E63" s="17" t="s">
        <v>108</v>
      </c>
      <c r="F63" s="17" t="s">
        <v>109</v>
      </c>
      <c r="G63" s="17" t="s">
        <v>110</v>
      </c>
      <c r="H63" s="224">
        <f>IF(C64="N",0,(D64*E64*F64)-G64)</f>
        <v>124.52000000000002</v>
      </c>
      <c r="I63" s="224"/>
      <c r="J63" s="30"/>
      <c r="K63" s="2" t="s">
        <v>111</v>
      </c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</row>
    <row r="64" spans="1:37" ht="18.2" customHeight="1">
      <c r="A64" s="221"/>
      <c r="B64" s="221"/>
      <c r="C64" s="17" t="s">
        <v>112</v>
      </c>
      <c r="D64" s="58">
        <v>4.78</v>
      </c>
      <c r="E64" s="17">
        <v>2</v>
      </c>
      <c r="F64" s="17">
        <v>22</v>
      </c>
      <c r="G64" s="58">
        <f>H32*0.06</f>
        <v>85.8</v>
      </c>
      <c r="H64" s="220">
        <f>IF(H63&gt;=0,H63,0)</f>
        <v>124.52000000000002</v>
      </c>
      <c r="I64" s="220"/>
      <c r="J64" s="30"/>
      <c r="K64" s="2" t="s">
        <v>113</v>
      </c>
      <c r="Z64" s="59"/>
      <c r="AA64" s="60"/>
      <c r="AB64" s="61"/>
      <c r="AC64" s="62"/>
      <c r="AD64" s="63"/>
      <c r="AE64" s="62"/>
      <c r="AF64" s="63"/>
      <c r="AG64" s="62"/>
      <c r="AH64" s="63"/>
      <c r="AI64" s="62"/>
      <c r="AJ64" s="63"/>
      <c r="AK64" s="62"/>
    </row>
    <row r="65" spans="1:37" ht="15" customHeight="1">
      <c r="A65" s="221" t="s">
        <v>9</v>
      </c>
      <c r="B65" s="221" t="s">
        <v>114</v>
      </c>
      <c r="C65" s="221"/>
      <c r="D65" s="17" t="s">
        <v>106</v>
      </c>
      <c r="E65" s="17" t="s">
        <v>107</v>
      </c>
      <c r="F65" s="17" t="s">
        <v>109</v>
      </c>
      <c r="G65" s="17" t="s">
        <v>110</v>
      </c>
      <c r="H65" s="222">
        <f>IF(D66="N",0,(E66*F66)-G66)</f>
        <v>415.8</v>
      </c>
      <c r="I65" s="222"/>
      <c r="J65" s="30"/>
      <c r="K65" s="2" t="s">
        <v>115</v>
      </c>
      <c r="Z65" s="64"/>
      <c r="AA65" s="65"/>
      <c r="AB65" s="64"/>
      <c r="AC65" s="66"/>
      <c r="AD65" s="64"/>
      <c r="AE65" s="66"/>
      <c r="AF65" s="64"/>
      <c r="AG65" s="66"/>
      <c r="AH65" s="64"/>
      <c r="AI65" s="66"/>
      <c r="AJ65" s="64"/>
      <c r="AK65" s="66"/>
    </row>
    <row r="66" spans="1:37" ht="15" customHeight="1" thickBot="1">
      <c r="A66" s="221"/>
      <c r="B66" s="221"/>
      <c r="C66" s="221"/>
      <c r="D66" s="17" t="s">
        <v>106</v>
      </c>
      <c r="E66" s="58">
        <v>21</v>
      </c>
      <c r="F66" s="17">
        <v>22</v>
      </c>
      <c r="G66" s="58">
        <f>462*0.1</f>
        <v>46.2</v>
      </c>
      <c r="H66" s="222"/>
      <c r="I66" s="222"/>
      <c r="J66" s="30"/>
      <c r="K66" s="2" t="s">
        <v>116</v>
      </c>
      <c r="Z66" s="67"/>
      <c r="AA66" s="68"/>
      <c r="AB66" s="67"/>
      <c r="AC66" s="69"/>
      <c r="AD66" s="67"/>
      <c r="AE66" s="69"/>
      <c r="AF66" s="67"/>
      <c r="AG66" s="69"/>
      <c r="AH66" s="67"/>
      <c r="AI66" s="69"/>
      <c r="AJ66" s="67"/>
      <c r="AK66" s="69"/>
    </row>
    <row r="67" spans="1:37" ht="15" customHeight="1">
      <c r="A67" s="17" t="s">
        <v>13</v>
      </c>
      <c r="B67" s="190" t="s">
        <v>117</v>
      </c>
      <c r="C67" s="190"/>
      <c r="D67" s="190"/>
      <c r="E67" s="190"/>
      <c r="F67" s="190"/>
      <c r="G67" s="190"/>
      <c r="H67" s="191"/>
      <c r="I67" s="191"/>
      <c r="J67" s="70"/>
      <c r="K67" s="2" t="s">
        <v>118</v>
      </c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</row>
    <row r="68" spans="1:37" ht="15" customHeight="1">
      <c r="A68" s="17" t="s">
        <v>17</v>
      </c>
      <c r="B68" s="190" t="s">
        <v>119</v>
      </c>
      <c r="C68" s="190"/>
      <c r="D68" s="190"/>
      <c r="E68" s="190"/>
      <c r="F68" s="190"/>
      <c r="G68" s="190"/>
      <c r="H68" s="212">
        <v>0</v>
      </c>
      <c r="I68" s="212"/>
      <c r="J68" s="30"/>
      <c r="K68" s="2" t="s">
        <v>120</v>
      </c>
      <c r="Z68" s="71"/>
      <c r="AA68" s="71"/>
      <c r="AB68" s="71"/>
      <c r="AC68" s="71"/>
      <c r="AD68" s="71"/>
      <c r="AE68" s="71"/>
      <c r="AF68" s="71"/>
      <c r="AG68" s="71"/>
      <c r="AH68" s="72"/>
      <c r="AI68" s="71"/>
      <c r="AJ68" s="71"/>
      <c r="AK68" s="71"/>
    </row>
    <row r="69" spans="1:37" ht="15" customHeight="1">
      <c r="A69" s="17" t="s">
        <v>57</v>
      </c>
      <c r="B69" s="214" t="s">
        <v>121</v>
      </c>
      <c r="C69" s="215"/>
      <c r="D69" s="215"/>
      <c r="E69" s="215"/>
      <c r="F69" s="215"/>
      <c r="G69" s="216"/>
      <c r="H69" s="217">
        <v>17</v>
      </c>
      <c r="I69" s="218"/>
      <c r="J69" s="30"/>
      <c r="Z69" s="71"/>
      <c r="AA69" s="71"/>
      <c r="AB69" s="71"/>
      <c r="AC69" s="71"/>
      <c r="AD69" s="71"/>
      <c r="AE69" s="71"/>
      <c r="AF69" s="71"/>
      <c r="AG69" s="71"/>
      <c r="AH69" s="72"/>
      <c r="AI69" s="71"/>
      <c r="AJ69" s="71"/>
      <c r="AK69" s="71"/>
    </row>
    <row r="70" spans="1:37" ht="15" customHeight="1">
      <c r="A70" s="17" t="s">
        <v>59</v>
      </c>
      <c r="B70" s="190" t="s">
        <v>122</v>
      </c>
      <c r="C70" s="190"/>
      <c r="D70" s="190"/>
      <c r="E70" s="190"/>
      <c r="F70" s="190"/>
      <c r="G70" s="190"/>
      <c r="H70" s="212">
        <v>0</v>
      </c>
      <c r="I70" s="212"/>
      <c r="J70" s="30"/>
      <c r="Z70" s="71"/>
      <c r="AA70" s="71"/>
      <c r="AB70" s="71"/>
      <c r="AC70" s="71"/>
      <c r="AD70" s="71"/>
      <c r="AE70" s="71"/>
      <c r="AF70" s="71"/>
      <c r="AG70" s="71"/>
      <c r="AH70" s="72"/>
      <c r="AI70" s="71"/>
      <c r="AJ70" s="71"/>
      <c r="AK70" s="71"/>
    </row>
    <row r="71" spans="1:37" ht="15" customHeight="1">
      <c r="A71" s="201" t="s">
        <v>76</v>
      </c>
      <c r="B71" s="201"/>
      <c r="C71" s="201"/>
      <c r="D71" s="201"/>
      <c r="E71" s="201"/>
      <c r="F71" s="201"/>
      <c r="G71" s="201"/>
      <c r="H71" s="209">
        <f>SUM(H63:I70)</f>
        <v>681.84</v>
      </c>
      <c r="I71" s="209"/>
      <c r="J71" s="40"/>
      <c r="K71" s="2" t="s">
        <v>123</v>
      </c>
    </row>
    <row r="72" spans="1:37" ht="15" customHeight="1">
      <c r="A72" s="204"/>
      <c r="B72" s="204"/>
      <c r="C72" s="204"/>
      <c r="D72" s="204"/>
      <c r="E72" s="204"/>
      <c r="F72" s="204"/>
      <c r="G72" s="204"/>
      <c r="H72" s="204"/>
      <c r="I72" s="204"/>
      <c r="J72" s="40"/>
    </row>
    <row r="73" spans="1:37" ht="15" customHeight="1">
      <c r="A73" s="213" t="s">
        <v>124</v>
      </c>
      <c r="B73" s="213"/>
      <c r="C73" s="213"/>
      <c r="D73" s="213"/>
      <c r="E73" s="213"/>
      <c r="F73" s="213"/>
      <c r="G73" s="213"/>
      <c r="H73" s="213"/>
      <c r="I73" s="213"/>
      <c r="J73" s="40"/>
    </row>
    <row r="74" spans="1:37" ht="15" customHeight="1">
      <c r="A74" s="211"/>
      <c r="B74" s="211"/>
      <c r="C74" s="211"/>
      <c r="D74" s="211"/>
      <c r="E74" s="211"/>
      <c r="F74" s="211"/>
      <c r="G74" s="211"/>
      <c r="H74" s="211"/>
      <c r="I74" s="211"/>
      <c r="J74" s="40"/>
    </row>
    <row r="75" spans="1:37" ht="15" customHeight="1">
      <c r="A75" s="73">
        <v>2</v>
      </c>
      <c r="B75" s="193" t="s">
        <v>125</v>
      </c>
      <c r="C75" s="193"/>
      <c r="D75" s="193"/>
      <c r="E75" s="193"/>
      <c r="F75" s="193"/>
      <c r="G75" s="193"/>
      <c r="H75" s="185" t="s">
        <v>47</v>
      </c>
      <c r="I75" s="185"/>
      <c r="J75" s="40"/>
    </row>
    <row r="76" spans="1:37" ht="15" customHeight="1">
      <c r="A76" s="25" t="s">
        <v>67</v>
      </c>
      <c r="B76" s="190" t="s">
        <v>126</v>
      </c>
      <c r="C76" s="190"/>
      <c r="D76" s="190"/>
      <c r="E76" s="190"/>
      <c r="F76" s="190"/>
      <c r="G76" s="190"/>
      <c r="H76" s="191">
        <f>H47</f>
        <v>380.38</v>
      </c>
      <c r="I76" s="191"/>
      <c r="J76" s="40"/>
      <c r="K76" s="2" t="s">
        <v>127</v>
      </c>
    </row>
    <row r="77" spans="1:37" ht="15" customHeight="1">
      <c r="A77" s="25" t="s">
        <v>79</v>
      </c>
      <c r="B77" s="190" t="s">
        <v>80</v>
      </c>
      <c r="C77" s="190"/>
      <c r="D77" s="190"/>
      <c r="E77" s="190"/>
      <c r="F77" s="190"/>
      <c r="G77" s="190"/>
      <c r="H77" s="191">
        <f>I59</f>
        <v>526.24</v>
      </c>
      <c r="I77" s="191"/>
      <c r="J77" s="40"/>
      <c r="K77" s="2" t="s">
        <v>128</v>
      </c>
    </row>
    <row r="78" spans="1:37" ht="15" customHeight="1">
      <c r="A78" s="25" t="s">
        <v>103</v>
      </c>
      <c r="B78" s="190" t="s">
        <v>104</v>
      </c>
      <c r="C78" s="190"/>
      <c r="D78" s="190"/>
      <c r="E78" s="190"/>
      <c r="F78" s="190"/>
      <c r="G78" s="190"/>
      <c r="H78" s="191">
        <f>H71</f>
        <v>681.84</v>
      </c>
      <c r="I78" s="191"/>
      <c r="J78" s="40"/>
      <c r="K78" s="2" t="s">
        <v>129</v>
      </c>
    </row>
    <row r="79" spans="1:37" ht="15" customHeight="1">
      <c r="A79" s="201" t="s">
        <v>76</v>
      </c>
      <c r="B79" s="201"/>
      <c r="C79" s="201"/>
      <c r="D79" s="201"/>
      <c r="E79" s="201"/>
      <c r="F79" s="201"/>
      <c r="G79" s="201"/>
      <c r="H79" s="209">
        <f>SUM(H76:I78)</f>
        <v>1588.46</v>
      </c>
      <c r="I79" s="209"/>
      <c r="J79" s="40"/>
      <c r="K79" s="2" t="s">
        <v>130</v>
      </c>
    </row>
    <row r="80" spans="1:37" ht="15" customHeight="1">
      <c r="A80" s="203"/>
      <c r="B80" s="203"/>
      <c r="C80" s="203"/>
      <c r="D80" s="203"/>
      <c r="E80" s="203"/>
      <c r="F80" s="203"/>
      <c r="G80" s="203"/>
      <c r="H80" s="203"/>
      <c r="I80" s="203"/>
      <c r="J80" s="40"/>
    </row>
    <row r="81" spans="1:11" ht="15" customHeight="1">
      <c r="A81" s="198" t="s">
        <v>131</v>
      </c>
      <c r="B81" s="198"/>
      <c r="C81" s="198"/>
      <c r="D81" s="198"/>
      <c r="E81" s="198"/>
      <c r="F81" s="198"/>
      <c r="G81" s="198"/>
      <c r="H81" s="198"/>
      <c r="I81" s="198"/>
      <c r="J81" s="40"/>
    </row>
    <row r="82" spans="1:11" ht="15" customHeight="1">
      <c r="A82" s="22">
        <v>3</v>
      </c>
      <c r="B82" s="200" t="s">
        <v>132</v>
      </c>
      <c r="C82" s="200"/>
      <c r="D82" s="200"/>
      <c r="E82" s="200"/>
      <c r="F82" s="200"/>
      <c r="G82" s="200"/>
      <c r="H82" s="22" t="s">
        <v>69</v>
      </c>
      <c r="I82" s="41" t="s">
        <v>47</v>
      </c>
      <c r="J82" s="40"/>
    </row>
    <row r="83" spans="1:11" ht="15" customHeight="1">
      <c r="A83" s="17" t="s">
        <v>5</v>
      </c>
      <c r="B83" s="208" t="s">
        <v>133</v>
      </c>
      <c r="C83" s="208"/>
      <c r="D83" s="208"/>
      <c r="E83" s="208"/>
      <c r="F83" s="208"/>
      <c r="G83" s="208"/>
      <c r="H83" s="74">
        <f>(1/12)*0.05</f>
        <v>4.1666666666666666E-3</v>
      </c>
      <c r="I83" s="48">
        <f t="shared" ref="I83:I88" si="1">H83*$H$39</f>
        <v>5.958333333333333</v>
      </c>
      <c r="J83" s="40"/>
      <c r="K83" s="2" t="s">
        <v>134</v>
      </c>
    </row>
    <row r="84" spans="1:11" ht="15" customHeight="1">
      <c r="A84" s="17" t="s">
        <v>9</v>
      </c>
      <c r="B84" s="208" t="s">
        <v>135</v>
      </c>
      <c r="C84" s="208"/>
      <c r="D84" s="208"/>
      <c r="E84" s="208"/>
      <c r="F84" s="208"/>
      <c r="G84" s="208"/>
      <c r="H84" s="74">
        <f>H83*8%</f>
        <v>3.3333333333333332E-4</v>
      </c>
      <c r="I84" s="48">
        <f t="shared" si="1"/>
        <v>0.47666666666666663</v>
      </c>
      <c r="J84" s="40"/>
      <c r="K84" s="2" t="s">
        <v>136</v>
      </c>
    </row>
    <row r="85" spans="1:11" ht="15" customHeight="1">
      <c r="A85" s="17" t="s">
        <v>13</v>
      </c>
      <c r="B85" s="208" t="s">
        <v>137</v>
      </c>
      <c r="C85" s="208"/>
      <c r="D85" s="208"/>
      <c r="E85" s="208"/>
      <c r="F85" s="208"/>
      <c r="G85" s="208"/>
      <c r="H85" s="74">
        <f>(((1+(2/12)+((1/3)*(1/12)))*0.08*0.4*0.9))</f>
        <v>3.4400000000000007E-2</v>
      </c>
      <c r="I85" s="48">
        <f t="shared" si="1"/>
        <v>49.192000000000007</v>
      </c>
      <c r="J85" s="40"/>
      <c r="K85" s="2" t="s">
        <v>138</v>
      </c>
    </row>
    <row r="86" spans="1:11" ht="15" customHeight="1">
      <c r="A86" s="17" t="s">
        <v>17</v>
      </c>
      <c r="B86" s="208" t="s">
        <v>139</v>
      </c>
      <c r="C86" s="208"/>
      <c r="D86" s="208"/>
      <c r="E86" s="208"/>
      <c r="F86" s="208"/>
      <c r="G86" s="208"/>
      <c r="H86" s="74">
        <v>1.9400000000000001E-2</v>
      </c>
      <c r="I86" s="48">
        <f t="shared" si="1"/>
        <v>27.742000000000001</v>
      </c>
      <c r="J86" s="40"/>
      <c r="K86" s="2" t="s">
        <v>140</v>
      </c>
    </row>
    <row r="87" spans="1:11" ht="15" customHeight="1">
      <c r="A87" s="17" t="s">
        <v>57</v>
      </c>
      <c r="B87" s="208" t="s">
        <v>141</v>
      </c>
      <c r="C87" s="208"/>
      <c r="D87" s="208"/>
      <c r="E87" s="208"/>
      <c r="F87" s="208"/>
      <c r="G87" s="208"/>
      <c r="H87" s="74">
        <f>H86*H59</f>
        <v>7.1392000000000009E-3</v>
      </c>
      <c r="I87" s="48">
        <f t="shared" si="1"/>
        <v>10.209056000000002</v>
      </c>
      <c r="J87" s="40"/>
      <c r="K87" s="2" t="s">
        <v>142</v>
      </c>
    </row>
    <row r="88" spans="1:11" ht="15" customHeight="1">
      <c r="A88" s="17" t="s">
        <v>59</v>
      </c>
      <c r="B88" s="208" t="s">
        <v>143</v>
      </c>
      <c r="C88" s="208"/>
      <c r="D88" s="208"/>
      <c r="E88" s="208"/>
      <c r="F88" s="208"/>
      <c r="G88" s="208"/>
      <c r="H88" s="74">
        <f>H86*0.08*0.4</f>
        <v>6.2080000000000002E-4</v>
      </c>
      <c r="I88" s="48">
        <f t="shared" si="1"/>
        <v>0.88774399999999998</v>
      </c>
      <c r="J88" s="40"/>
      <c r="K88" s="2" t="s">
        <v>144</v>
      </c>
    </row>
    <row r="89" spans="1:11" ht="15" customHeight="1">
      <c r="A89" s="201" t="s">
        <v>76</v>
      </c>
      <c r="B89" s="201"/>
      <c r="C89" s="201"/>
      <c r="D89" s="201"/>
      <c r="E89" s="201"/>
      <c r="F89" s="201"/>
      <c r="G89" s="201"/>
      <c r="H89" s="209">
        <f>SUM(I83:I88)</f>
        <v>94.465800000000016</v>
      </c>
      <c r="I89" s="209"/>
      <c r="J89" s="40"/>
      <c r="K89" s="2" t="s">
        <v>145</v>
      </c>
    </row>
    <row r="90" spans="1:11" ht="15" customHeight="1">
      <c r="A90" s="210"/>
      <c r="B90" s="210"/>
      <c r="C90" s="210"/>
      <c r="D90" s="210"/>
      <c r="E90" s="210"/>
      <c r="F90" s="210"/>
      <c r="G90" s="210"/>
      <c r="H90" s="210"/>
      <c r="I90" s="210"/>
      <c r="J90" s="40"/>
    </row>
    <row r="91" spans="1:11" ht="15" customHeight="1">
      <c r="A91" s="198" t="s">
        <v>146</v>
      </c>
      <c r="B91" s="198"/>
      <c r="C91" s="198"/>
      <c r="D91" s="198"/>
      <c r="E91" s="198"/>
      <c r="F91" s="198"/>
      <c r="G91" s="198"/>
      <c r="H91" s="198"/>
      <c r="I91" s="198"/>
      <c r="J91" s="40"/>
    </row>
    <row r="92" spans="1:11" ht="15" customHeight="1">
      <c r="A92" s="201" t="s">
        <v>147</v>
      </c>
      <c r="B92" s="201"/>
      <c r="C92" s="201"/>
      <c r="D92" s="201"/>
      <c r="E92" s="201"/>
      <c r="F92" s="201"/>
      <c r="G92" s="201"/>
      <c r="H92" s="201"/>
      <c r="I92" s="201"/>
      <c r="J92" s="40"/>
    </row>
    <row r="93" spans="1:11" ht="15" customHeight="1">
      <c r="A93" s="22" t="s">
        <v>148</v>
      </c>
      <c r="B93" s="200" t="s">
        <v>149</v>
      </c>
      <c r="C93" s="200"/>
      <c r="D93" s="200"/>
      <c r="E93" s="200"/>
      <c r="F93" s="200"/>
      <c r="G93" s="200"/>
      <c r="H93" s="22" t="s">
        <v>69</v>
      </c>
      <c r="I93" s="22" t="s">
        <v>47</v>
      </c>
      <c r="J93" s="40"/>
    </row>
    <row r="94" spans="1:11" ht="15" customHeight="1">
      <c r="A94" s="17" t="s">
        <v>9</v>
      </c>
      <c r="B94" s="208" t="s">
        <v>150</v>
      </c>
      <c r="C94" s="208"/>
      <c r="D94" s="208"/>
      <c r="E94" s="208"/>
      <c r="F94" s="208"/>
      <c r="G94" s="208"/>
      <c r="H94" s="75">
        <f>5/30/12</f>
        <v>1.3888888888888888E-2</v>
      </c>
      <c r="I94" s="43">
        <f>H94*$H$39</f>
        <v>19.861111111111111</v>
      </c>
      <c r="J94" s="40"/>
      <c r="K94" s="2" t="s">
        <v>151</v>
      </c>
    </row>
    <row r="95" spans="1:11" ht="15" customHeight="1">
      <c r="A95" s="17" t="s">
        <v>13</v>
      </c>
      <c r="B95" s="208" t="s">
        <v>152</v>
      </c>
      <c r="C95" s="208"/>
      <c r="D95" s="208"/>
      <c r="E95" s="208"/>
      <c r="F95" s="208"/>
      <c r="G95" s="208"/>
      <c r="H95" s="75">
        <f>(5/30/12)*0.015</f>
        <v>2.0833333333333332E-4</v>
      </c>
      <c r="I95" s="43">
        <f>H95*$H$39</f>
        <v>0.29791666666666666</v>
      </c>
      <c r="J95" s="40"/>
      <c r="K95" s="2" t="s">
        <v>153</v>
      </c>
    </row>
    <row r="96" spans="1:11" ht="15" customHeight="1">
      <c r="A96" s="17" t="s">
        <v>17</v>
      </c>
      <c r="B96" s="208" t="s">
        <v>154</v>
      </c>
      <c r="C96" s="208"/>
      <c r="D96" s="208"/>
      <c r="E96" s="208"/>
      <c r="F96" s="208"/>
      <c r="G96" s="208"/>
      <c r="H96" s="75">
        <f>(1/12)*(0.0178)</f>
        <v>1.4833333333333332E-3</v>
      </c>
      <c r="I96" s="43">
        <f>H96*$H$39</f>
        <v>2.1211666666666664</v>
      </c>
      <c r="J96" s="40"/>
      <c r="K96" s="2" t="s">
        <v>155</v>
      </c>
    </row>
    <row r="97" spans="1:1024" ht="15" customHeight="1">
      <c r="A97" s="17" t="s">
        <v>57</v>
      </c>
      <c r="B97" s="208" t="s">
        <v>156</v>
      </c>
      <c r="C97" s="208"/>
      <c r="D97" s="208"/>
      <c r="E97" s="208"/>
      <c r="F97" s="208"/>
      <c r="G97" s="208"/>
      <c r="H97" s="75">
        <f>11.11%*5.28%*50%</f>
        <v>2.9330399999999996E-3</v>
      </c>
      <c r="I97" s="43">
        <f>H97*$H$39</f>
        <v>4.1942471999999995</v>
      </c>
      <c r="J97" s="40"/>
      <c r="K97" s="2" t="s">
        <v>157</v>
      </c>
    </row>
    <row r="98" spans="1:1024" ht="15" customHeight="1">
      <c r="A98" s="17" t="s">
        <v>59</v>
      </c>
      <c r="B98" s="208" t="s">
        <v>158</v>
      </c>
      <c r="C98" s="208"/>
      <c r="D98" s="208"/>
      <c r="E98" s="208"/>
      <c r="F98" s="208"/>
      <c r="G98" s="208"/>
      <c r="H98" s="75">
        <f>(1/30/12)</f>
        <v>2.7777777777777779E-3</v>
      </c>
      <c r="I98" s="43">
        <f>H98*$H$39</f>
        <v>3.9722222222222223</v>
      </c>
      <c r="J98" s="40"/>
      <c r="K98" s="2" t="s">
        <v>159</v>
      </c>
    </row>
    <row r="99" spans="1:1024" ht="15" customHeight="1">
      <c r="A99" s="185" t="s">
        <v>76</v>
      </c>
      <c r="B99" s="185"/>
      <c r="C99" s="185"/>
      <c r="D99" s="185"/>
      <c r="E99" s="185"/>
      <c r="F99" s="185"/>
      <c r="G99" s="185"/>
      <c r="H99" s="78">
        <f>SUM(H94:H98)</f>
        <v>2.1291373333333332E-2</v>
      </c>
      <c r="I99" s="79">
        <f>SUM(I94:I98)</f>
        <v>30.446663866666665</v>
      </c>
      <c r="J99" s="40"/>
      <c r="K99" s="2" t="s">
        <v>145</v>
      </c>
    </row>
    <row r="100" spans="1:1024" ht="15" customHeight="1">
      <c r="A100" s="203"/>
      <c r="B100" s="203"/>
      <c r="C100" s="203"/>
      <c r="D100" s="203"/>
      <c r="E100" s="203"/>
      <c r="F100" s="203"/>
      <c r="G100" s="203"/>
      <c r="H100" s="203"/>
      <c r="I100" s="203"/>
      <c r="J100" s="40"/>
    </row>
    <row r="101" spans="1:1024" ht="15" customHeight="1">
      <c r="A101" s="201" t="s">
        <v>160</v>
      </c>
      <c r="B101" s="201"/>
      <c r="C101" s="201"/>
      <c r="D101" s="201"/>
      <c r="E101" s="201"/>
      <c r="F101" s="201"/>
      <c r="G101" s="201"/>
      <c r="H101" s="201"/>
      <c r="I101" s="201"/>
      <c r="J101" s="40"/>
    </row>
    <row r="102" spans="1:1024" ht="15" customHeight="1">
      <c r="A102" s="22" t="s">
        <v>161</v>
      </c>
      <c r="B102" s="200" t="s">
        <v>162</v>
      </c>
      <c r="C102" s="200"/>
      <c r="D102" s="200"/>
      <c r="E102" s="200"/>
      <c r="F102" s="200"/>
      <c r="G102" s="200"/>
      <c r="H102" s="22" t="s">
        <v>69</v>
      </c>
      <c r="I102" s="22" t="s">
        <v>47</v>
      </c>
      <c r="J102" s="40"/>
      <c r="L102" s="3" t="s">
        <v>163</v>
      </c>
    </row>
    <row r="103" spans="1:1024" ht="15" customHeight="1">
      <c r="A103" s="17" t="s">
        <v>5</v>
      </c>
      <c r="B103" s="208" t="s">
        <v>164</v>
      </c>
      <c r="C103" s="208"/>
      <c r="D103" s="208"/>
      <c r="E103" s="208"/>
      <c r="F103" s="208"/>
      <c r="G103" s="208"/>
      <c r="H103" s="42"/>
      <c r="I103" s="43">
        <f>(H32+H33+H34)*H103</f>
        <v>0</v>
      </c>
      <c r="J103" s="40"/>
    </row>
    <row r="104" spans="1:1024" ht="15" customHeight="1">
      <c r="A104" s="201" t="s">
        <v>76</v>
      </c>
      <c r="B104" s="201"/>
      <c r="C104" s="201"/>
      <c r="D104" s="201"/>
      <c r="E104" s="201"/>
      <c r="F104" s="201"/>
      <c r="G104" s="201"/>
      <c r="H104" s="209">
        <f>SUM(I100:I103)</f>
        <v>0</v>
      </c>
      <c r="I104" s="209"/>
      <c r="J104" s="40"/>
    </row>
    <row r="105" spans="1:1024" ht="15" customHeight="1">
      <c r="A105" s="204"/>
      <c r="B105" s="204"/>
      <c r="C105" s="204"/>
      <c r="D105" s="204"/>
      <c r="E105" s="204"/>
      <c r="F105" s="204"/>
      <c r="G105" s="204"/>
      <c r="H105" s="204"/>
      <c r="I105" s="204"/>
      <c r="J105" s="40"/>
    </row>
    <row r="106" spans="1:1024" ht="15" customHeight="1">
      <c r="A106" s="205" t="s">
        <v>165</v>
      </c>
      <c r="B106" s="206"/>
      <c r="C106" s="206"/>
      <c r="D106" s="206"/>
      <c r="E106" s="206"/>
      <c r="F106" s="206"/>
      <c r="G106" s="206"/>
      <c r="H106" s="206"/>
      <c r="I106" s="207"/>
      <c r="J106" s="40"/>
    </row>
    <row r="107" spans="1:1024" s="3" customFormat="1" ht="15" customHeight="1">
      <c r="A107" s="73">
        <v>4</v>
      </c>
      <c r="B107" s="193" t="s">
        <v>125</v>
      </c>
      <c r="C107" s="193"/>
      <c r="D107" s="193"/>
      <c r="E107" s="193"/>
      <c r="F107" s="193"/>
      <c r="G107" s="193"/>
      <c r="H107" s="185" t="s">
        <v>47</v>
      </c>
      <c r="I107" s="185"/>
      <c r="J107" s="40"/>
      <c r="K107" s="2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6"/>
      <c r="DM107" s="76"/>
      <c r="DN107" s="76"/>
      <c r="DO107" s="76"/>
      <c r="DP107" s="76"/>
      <c r="DQ107" s="76"/>
      <c r="DR107" s="76"/>
      <c r="DS107" s="76"/>
      <c r="DT107" s="76"/>
      <c r="DU107" s="76"/>
      <c r="DV107" s="76"/>
      <c r="DW107" s="76"/>
      <c r="DX107" s="76"/>
      <c r="DY107" s="76"/>
      <c r="DZ107" s="76"/>
      <c r="EA107" s="76"/>
      <c r="EB107" s="76"/>
      <c r="EC107" s="76"/>
      <c r="ED107" s="76"/>
      <c r="EE107" s="76"/>
      <c r="EF107" s="76"/>
      <c r="EG107" s="76"/>
      <c r="EH107" s="76"/>
      <c r="EI107" s="76"/>
      <c r="EJ107" s="76"/>
      <c r="EK107" s="76"/>
      <c r="EL107" s="76"/>
      <c r="EM107" s="76"/>
      <c r="EN107" s="76"/>
      <c r="EO107" s="76"/>
      <c r="EP107" s="76"/>
      <c r="EQ107" s="76"/>
      <c r="ER107" s="76"/>
      <c r="ES107" s="76"/>
      <c r="ET107" s="76"/>
      <c r="EU107" s="76"/>
      <c r="EV107" s="76"/>
      <c r="EW107" s="76"/>
      <c r="EX107" s="76"/>
      <c r="EY107" s="76"/>
      <c r="EZ107" s="76"/>
      <c r="FA107" s="76"/>
      <c r="FB107" s="76"/>
      <c r="FC107" s="76"/>
      <c r="FD107" s="76"/>
      <c r="FE107" s="76"/>
      <c r="FF107" s="76"/>
      <c r="FG107" s="76"/>
      <c r="FH107" s="76"/>
      <c r="FI107" s="76"/>
      <c r="FJ107" s="76"/>
      <c r="FK107" s="76"/>
      <c r="FL107" s="76"/>
      <c r="FM107" s="76"/>
      <c r="FN107" s="76"/>
      <c r="FO107" s="76"/>
      <c r="FP107" s="76"/>
      <c r="FQ107" s="76"/>
      <c r="FR107" s="76"/>
      <c r="FS107" s="76"/>
      <c r="FT107" s="76"/>
      <c r="FU107" s="76"/>
      <c r="FV107" s="76"/>
      <c r="FW107" s="76"/>
      <c r="FX107" s="76"/>
      <c r="FY107" s="76"/>
      <c r="FZ107" s="76"/>
      <c r="GA107" s="76"/>
      <c r="GB107" s="76"/>
      <c r="GC107" s="76"/>
      <c r="GD107" s="76"/>
      <c r="GE107" s="76"/>
      <c r="GF107" s="76"/>
      <c r="GG107" s="76"/>
      <c r="GH107" s="76"/>
      <c r="GI107" s="76"/>
      <c r="GJ107" s="76"/>
      <c r="GK107" s="76"/>
      <c r="GL107" s="76"/>
      <c r="GM107" s="76"/>
      <c r="GN107" s="76"/>
      <c r="GO107" s="76"/>
      <c r="GP107" s="76"/>
      <c r="GQ107" s="76"/>
      <c r="GR107" s="76"/>
      <c r="GS107" s="76"/>
      <c r="GT107" s="76"/>
      <c r="GU107" s="76"/>
      <c r="GV107" s="76"/>
      <c r="GW107" s="76"/>
      <c r="GX107" s="76"/>
      <c r="GY107" s="76"/>
      <c r="GZ107" s="76"/>
      <c r="HA107" s="76"/>
      <c r="HB107" s="76"/>
      <c r="HC107" s="76"/>
      <c r="HD107" s="76"/>
      <c r="HE107" s="76"/>
      <c r="HF107" s="76"/>
      <c r="HG107" s="76"/>
      <c r="HH107" s="76"/>
      <c r="HI107" s="76"/>
      <c r="HJ107" s="76"/>
      <c r="HK107" s="76"/>
      <c r="HL107" s="76"/>
      <c r="HM107" s="76"/>
      <c r="HN107" s="76"/>
      <c r="HO107" s="76"/>
      <c r="HP107" s="76"/>
      <c r="HQ107" s="76"/>
      <c r="HR107" s="76"/>
      <c r="HS107" s="76"/>
      <c r="HT107" s="76"/>
      <c r="HU107" s="76"/>
      <c r="HV107" s="76"/>
      <c r="HW107" s="76"/>
      <c r="HX107" s="76"/>
      <c r="HY107" s="76"/>
      <c r="HZ107" s="76"/>
      <c r="IA107" s="76"/>
      <c r="IB107" s="76"/>
      <c r="IC107" s="76"/>
      <c r="ID107" s="76"/>
      <c r="IE107" s="76"/>
      <c r="IF107" s="76"/>
      <c r="IG107" s="76"/>
      <c r="IH107" s="76"/>
      <c r="II107" s="76"/>
      <c r="IJ107" s="76"/>
      <c r="IK107" s="76"/>
      <c r="IL107" s="76"/>
      <c r="IM107" s="76"/>
      <c r="IN107" s="76"/>
      <c r="IO107" s="76"/>
      <c r="IP107" s="76"/>
      <c r="IQ107" s="76"/>
      <c r="IR107" s="76"/>
      <c r="IS107" s="76"/>
      <c r="IT107" s="76"/>
      <c r="IU107" s="76"/>
      <c r="IV107" s="76"/>
      <c r="IW107" s="76"/>
      <c r="IX107" s="76"/>
      <c r="IY107" s="76"/>
      <c r="IZ107" s="76"/>
      <c r="JA107" s="76"/>
      <c r="JB107" s="76"/>
      <c r="JC107" s="76"/>
      <c r="JD107" s="76"/>
      <c r="JE107" s="76"/>
      <c r="JF107" s="76"/>
      <c r="JG107" s="76"/>
      <c r="JH107" s="76"/>
      <c r="JI107" s="76"/>
      <c r="JJ107" s="76"/>
      <c r="JK107" s="76"/>
      <c r="JL107" s="76"/>
      <c r="JM107" s="76"/>
      <c r="JN107" s="76"/>
      <c r="JO107" s="76"/>
      <c r="JP107" s="76"/>
      <c r="JQ107" s="76"/>
      <c r="JR107" s="76"/>
      <c r="JS107" s="76"/>
      <c r="JT107" s="76"/>
      <c r="JU107" s="76"/>
      <c r="JV107" s="76"/>
      <c r="JW107" s="76"/>
      <c r="JX107" s="76"/>
      <c r="JY107" s="76"/>
      <c r="JZ107" s="76"/>
      <c r="KA107" s="76"/>
      <c r="KB107" s="76"/>
      <c r="KC107" s="76"/>
      <c r="KD107" s="76"/>
      <c r="KE107" s="76"/>
      <c r="KF107" s="76"/>
      <c r="KG107" s="76"/>
      <c r="KH107" s="76"/>
      <c r="KI107" s="76"/>
      <c r="KJ107" s="76"/>
      <c r="KK107" s="76"/>
      <c r="KL107" s="76"/>
      <c r="KM107" s="76"/>
      <c r="KN107" s="76"/>
      <c r="KO107" s="76"/>
      <c r="KP107" s="76"/>
      <c r="KQ107" s="76"/>
      <c r="KR107" s="76"/>
      <c r="KS107" s="76"/>
      <c r="KT107" s="76"/>
      <c r="KU107" s="76"/>
      <c r="KV107" s="76"/>
      <c r="KW107" s="76"/>
      <c r="KX107" s="76"/>
      <c r="KY107" s="76"/>
      <c r="KZ107" s="76"/>
      <c r="LA107" s="76"/>
      <c r="LB107" s="76"/>
      <c r="LC107" s="76"/>
      <c r="LD107" s="76"/>
      <c r="LE107" s="76"/>
      <c r="LF107" s="76"/>
      <c r="LG107" s="76"/>
      <c r="LH107" s="76"/>
      <c r="LI107" s="76"/>
      <c r="LJ107" s="76"/>
      <c r="LK107" s="76"/>
      <c r="LL107" s="76"/>
      <c r="LM107" s="76"/>
      <c r="LN107" s="76"/>
      <c r="LO107" s="76"/>
      <c r="LP107" s="76"/>
      <c r="LQ107" s="76"/>
      <c r="LR107" s="76"/>
      <c r="LS107" s="76"/>
      <c r="LT107" s="76"/>
      <c r="LU107" s="76"/>
      <c r="LV107" s="76"/>
      <c r="LW107" s="76"/>
      <c r="LX107" s="76"/>
      <c r="LY107" s="76"/>
      <c r="LZ107" s="76"/>
      <c r="MA107" s="76"/>
      <c r="MB107" s="76"/>
      <c r="MC107" s="76"/>
      <c r="MD107" s="76"/>
      <c r="ME107" s="76"/>
      <c r="MF107" s="76"/>
      <c r="MG107" s="76"/>
      <c r="MH107" s="76"/>
      <c r="MI107" s="76"/>
      <c r="MJ107" s="76"/>
      <c r="MK107" s="76"/>
      <c r="ML107" s="76"/>
      <c r="MM107" s="76"/>
      <c r="MN107" s="76"/>
      <c r="MO107" s="76"/>
      <c r="MP107" s="76"/>
      <c r="MQ107" s="76"/>
      <c r="MR107" s="76"/>
      <c r="MS107" s="76"/>
      <c r="MT107" s="76"/>
      <c r="MU107" s="76"/>
      <c r="MV107" s="76"/>
      <c r="MW107" s="76"/>
      <c r="MX107" s="76"/>
      <c r="MY107" s="76"/>
      <c r="MZ107" s="76"/>
      <c r="NA107" s="76"/>
      <c r="NB107" s="76"/>
      <c r="NC107" s="76"/>
      <c r="ND107" s="76"/>
      <c r="NE107" s="76"/>
      <c r="NF107" s="76"/>
      <c r="NG107" s="76"/>
      <c r="NH107" s="76"/>
      <c r="NI107" s="76"/>
      <c r="NJ107" s="76"/>
      <c r="NK107" s="76"/>
      <c r="NL107" s="76"/>
      <c r="NM107" s="76"/>
      <c r="NN107" s="76"/>
      <c r="NO107" s="76"/>
      <c r="NP107" s="76"/>
      <c r="NQ107" s="76"/>
      <c r="NR107" s="76"/>
      <c r="NS107" s="76"/>
      <c r="NT107" s="76"/>
      <c r="NU107" s="76"/>
      <c r="NV107" s="76"/>
      <c r="NW107" s="76"/>
      <c r="NX107" s="76"/>
      <c r="NY107" s="76"/>
      <c r="NZ107" s="76"/>
      <c r="OA107" s="76"/>
      <c r="OB107" s="76"/>
      <c r="OC107" s="76"/>
      <c r="OD107" s="76"/>
      <c r="OE107" s="76"/>
      <c r="OF107" s="76"/>
      <c r="OG107" s="76"/>
      <c r="OH107" s="76"/>
      <c r="OI107" s="76"/>
      <c r="OJ107" s="76"/>
      <c r="OK107" s="76"/>
      <c r="OL107" s="76"/>
      <c r="OM107" s="76"/>
      <c r="ON107" s="76"/>
      <c r="OO107" s="76"/>
      <c r="OP107" s="76"/>
      <c r="OQ107" s="76"/>
      <c r="OR107" s="76"/>
      <c r="OS107" s="76"/>
      <c r="OT107" s="76"/>
      <c r="OU107" s="76"/>
      <c r="OV107" s="76"/>
      <c r="OW107" s="76"/>
      <c r="OX107" s="76"/>
      <c r="OY107" s="76"/>
      <c r="OZ107" s="76"/>
      <c r="PA107" s="76"/>
      <c r="PB107" s="76"/>
      <c r="PC107" s="76"/>
      <c r="PD107" s="76"/>
      <c r="PE107" s="76"/>
      <c r="PF107" s="76"/>
      <c r="PG107" s="76"/>
      <c r="PH107" s="76"/>
      <c r="PI107" s="76"/>
      <c r="PJ107" s="76"/>
      <c r="PK107" s="76"/>
      <c r="PL107" s="76"/>
      <c r="PM107" s="76"/>
      <c r="PN107" s="76"/>
      <c r="PO107" s="76"/>
      <c r="PP107" s="76"/>
      <c r="PQ107" s="76"/>
      <c r="PR107" s="76"/>
      <c r="PS107" s="76"/>
      <c r="PT107" s="76"/>
      <c r="PU107" s="76"/>
      <c r="PV107" s="76"/>
      <c r="PW107" s="76"/>
      <c r="PX107" s="76"/>
      <c r="PY107" s="76"/>
      <c r="PZ107" s="76"/>
      <c r="QA107" s="76"/>
      <c r="QB107" s="76"/>
      <c r="QC107" s="76"/>
      <c r="QD107" s="76"/>
      <c r="QE107" s="76"/>
      <c r="QF107" s="76"/>
      <c r="QG107" s="76"/>
      <c r="QH107" s="76"/>
      <c r="QI107" s="76"/>
      <c r="QJ107" s="76"/>
      <c r="QK107" s="76"/>
      <c r="QL107" s="76"/>
      <c r="QM107" s="76"/>
      <c r="QN107" s="76"/>
      <c r="QO107" s="76"/>
      <c r="QP107" s="76"/>
      <c r="QQ107" s="76"/>
      <c r="QR107" s="76"/>
      <c r="QS107" s="76"/>
      <c r="QT107" s="76"/>
      <c r="QU107" s="76"/>
      <c r="QV107" s="76"/>
      <c r="QW107" s="76"/>
      <c r="QX107" s="76"/>
      <c r="QY107" s="76"/>
      <c r="QZ107" s="76"/>
      <c r="RA107" s="76"/>
      <c r="RB107" s="76"/>
      <c r="RC107" s="76"/>
      <c r="RD107" s="76"/>
      <c r="RE107" s="76"/>
      <c r="RF107" s="76"/>
      <c r="RG107" s="76"/>
      <c r="RH107" s="76"/>
      <c r="RI107" s="76"/>
      <c r="RJ107" s="76"/>
      <c r="RK107" s="76"/>
      <c r="RL107" s="76"/>
      <c r="RM107" s="76"/>
      <c r="RN107" s="76"/>
      <c r="RO107" s="76"/>
      <c r="RP107" s="76"/>
      <c r="RQ107" s="76"/>
      <c r="RR107" s="76"/>
      <c r="RS107" s="76"/>
      <c r="RT107" s="76"/>
      <c r="RU107" s="76"/>
      <c r="RV107" s="76"/>
      <c r="RW107" s="76"/>
      <c r="RX107" s="76"/>
      <c r="RY107" s="76"/>
      <c r="RZ107" s="76"/>
      <c r="SA107" s="76"/>
      <c r="SB107" s="76"/>
      <c r="SC107" s="76"/>
      <c r="SD107" s="76"/>
      <c r="SE107" s="76"/>
      <c r="SF107" s="76"/>
      <c r="SG107" s="76"/>
      <c r="SH107" s="76"/>
      <c r="SI107" s="76"/>
      <c r="SJ107" s="76"/>
      <c r="SK107" s="76"/>
      <c r="SL107" s="76"/>
      <c r="SM107" s="76"/>
      <c r="SN107" s="76"/>
      <c r="SO107" s="76"/>
      <c r="SP107" s="76"/>
      <c r="SQ107" s="76"/>
      <c r="SR107" s="76"/>
      <c r="SS107" s="76"/>
      <c r="ST107" s="76"/>
      <c r="SU107" s="76"/>
      <c r="SV107" s="76"/>
      <c r="SW107" s="76"/>
      <c r="SX107" s="76"/>
      <c r="SY107" s="76"/>
      <c r="SZ107" s="76"/>
      <c r="TA107" s="76"/>
      <c r="TB107" s="76"/>
      <c r="TC107" s="76"/>
      <c r="TD107" s="76"/>
      <c r="TE107" s="76"/>
      <c r="TF107" s="76"/>
      <c r="TG107" s="76"/>
      <c r="TH107" s="76"/>
      <c r="TI107" s="76"/>
      <c r="TJ107" s="76"/>
      <c r="TK107" s="76"/>
      <c r="TL107" s="76"/>
      <c r="TM107" s="76"/>
      <c r="TN107" s="76"/>
      <c r="TO107" s="76"/>
      <c r="TP107" s="76"/>
      <c r="TQ107" s="76"/>
      <c r="TR107" s="76"/>
      <c r="TS107" s="76"/>
      <c r="TT107" s="76"/>
      <c r="TU107" s="76"/>
      <c r="TV107" s="76"/>
      <c r="TW107" s="76"/>
      <c r="TX107" s="76"/>
      <c r="TY107" s="76"/>
      <c r="TZ107" s="76"/>
      <c r="UA107" s="76"/>
      <c r="UB107" s="76"/>
      <c r="UC107" s="76"/>
      <c r="UD107" s="76"/>
      <c r="UE107" s="76"/>
      <c r="UF107" s="76"/>
      <c r="UG107" s="76"/>
      <c r="UH107" s="76"/>
      <c r="UI107" s="76"/>
      <c r="UJ107" s="76"/>
      <c r="UK107" s="76"/>
      <c r="UL107" s="76"/>
      <c r="UM107" s="76"/>
      <c r="UN107" s="76"/>
      <c r="UO107" s="76"/>
      <c r="UP107" s="76"/>
      <c r="UQ107" s="76"/>
      <c r="UR107" s="76"/>
      <c r="US107" s="76"/>
      <c r="UT107" s="76"/>
      <c r="UU107" s="76"/>
      <c r="UV107" s="76"/>
      <c r="UW107" s="76"/>
      <c r="UX107" s="76"/>
      <c r="UY107" s="76"/>
      <c r="UZ107" s="76"/>
      <c r="VA107" s="76"/>
      <c r="VB107" s="76"/>
      <c r="VC107" s="76"/>
      <c r="VD107" s="76"/>
      <c r="VE107" s="76"/>
      <c r="VF107" s="76"/>
      <c r="VG107" s="76"/>
      <c r="VH107" s="76"/>
      <c r="VI107" s="76"/>
      <c r="VJ107" s="76"/>
      <c r="VK107" s="76"/>
      <c r="VL107" s="76"/>
      <c r="VM107" s="76"/>
      <c r="VN107" s="76"/>
      <c r="VO107" s="76"/>
      <c r="VP107" s="76"/>
      <c r="VQ107" s="76"/>
      <c r="VR107" s="76"/>
      <c r="VS107" s="76"/>
      <c r="VT107" s="76"/>
      <c r="VU107" s="76"/>
      <c r="VV107" s="76"/>
      <c r="VW107" s="76"/>
      <c r="VX107" s="76"/>
      <c r="VY107" s="76"/>
      <c r="VZ107" s="76"/>
      <c r="WA107" s="76"/>
      <c r="WB107" s="76"/>
      <c r="WC107" s="76"/>
      <c r="WD107" s="76"/>
      <c r="WE107" s="76"/>
      <c r="WF107" s="76"/>
      <c r="WG107" s="76"/>
      <c r="WH107" s="76"/>
      <c r="WI107" s="76"/>
      <c r="WJ107" s="76"/>
      <c r="WK107" s="76"/>
      <c r="WL107" s="76"/>
      <c r="WM107" s="76"/>
      <c r="WN107" s="76"/>
      <c r="WO107" s="76"/>
      <c r="WP107" s="76"/>
      <c r="WQ107" s="76"/>
      <c r="WR107" s="76"/>
      <c r="WS107" s="76"/>
      <c r="WT107" s="76"/>
      <c r="WU107" s="76"/>
      <c r="WV107" s="76"/>
      <c r="WW107" s="76"/>
      <c r="WX107" s="76"/>
      <c r="WY107" s="76"/>
      <c r="WZ107" s="76"/>
      <c r="XA107" s="76"/>
      <c r="XB107" s="76"/>
      <c r="XC107" s="76"/>
      <c r="XD107" s="76"/>
      <c r="XE107" s="76"/>
      <c r="XF107" s="76"/>
      <c r="XG107" s="76"/>
      <c r="XH107" s="76"/>
      <c r="XI107" s="76"/>
      <c r="XJ107" s="76"/>
      <c r="XK107" s="76"/>
      <c r="XL107" s="76"/>
      <c r="XM107" s="76"/>
      <c r="XN107" s="76"/>
      <c r="XO107" s="76"/>
      <c r="XP107" s="76"/>
      <c r="XQ107" s="76"/>
      <c r="XR107" s="76"/>
      <c r="XS107" s="76"/>
      <c r="XT107" s="76"/>
      <c r="XU107" s="76"/>
      <c r="XV107" s="76"/>
      <c r="XW107" s="76"/>
      <c r="XX107" s="76"/>
      <c r="XY107" s="76"/>
      <c r="XZ107" s="76"/>
      <c r="YA107" s="76"/>
      <c r="YB107" s="76"/>
      <c r="YC107" s="76"/>
      <c r="YD107" s="76"/>
      <c r="YE107" s="76"/>
      <c r="YF107" s="76"/>
      <c r="YG107" s="76"/>
      <c r="YH107" s="76"/>
      <c r="YI107" s="76"/>
      <c r="YJ107" s="76"/>
      <c r="YK107" s="76"/>
      <c r="YL107" s="76"/>
      <c r="YM107" s="76"/>
      <c r="YN107" s="76"/>
      <c r="YO107" s="76"/>
      <c r="YP107" s="76"/>
      <c r="YQ107" s="76"/>
      <c r="YR107" s="76"/>
      <c r="YS107" s="76"/>
      <c r="YT107" s="76"/>
      <c r="YU107" s="76"/>
      <c r="YV107" s="76"/>
      <c r="YW107" s="76"/>
      <c r="YX107" s="76"/>
      <c r="YY107" s="76"/>
      <c r="YZ107" s="76"/>
      <c r="ZA107" s="76"/>
      <c r="ZB107" s="76"/>
      <c r="ZC107" s="76"/>
      <c r="ZD107" s="76"/>
      <c r="ZE107" s="76"/>
      <c r="ZF107" s="76"/>
      <c r="ZG107" s="76"/>
      <c r="ZH107" s="76"/>
      <c r="ZI107" s="76"/>
      <c r="ZJ107" s="76"/>
      <c r="ZK107" s="76"/>
      <c r="ZL107" s="76"/>
      <c r="ZM107" s="76"/>
      <c r="ZN107" s="76"/>
      <c r="ZO107" s="76"/>
      <c r="ZP107" s="76"/>
      <c r="ZQ107" s="76"/>
      <c r="ZR107" s="76"/>
      <c r="ZS107" s="76"/>
      <c r="ZT107" s="76"/>
      <c r="ZU107" s="76"/>
      <c r="ZV107" s="76"/>
      <c r="ZW107" s="76"/>
      <c r="ZX107" s="76"/>
      <c r="ZY107" s="76"/>
      <c r="ZZ107" s="76"/>
      <c r="AAA107" s="76"/>
      <c r="AAB107" s="76"/>
      <c r="AAC107" s="76"/>
      <c r="AAD107" s="76"/>
      <c r="AAE107" s="76"/>
      <c r="AAF107" s="76"/>
      <c r="AAG107" s="76"/>
      <c r="AAH107" s="76"/>
      <c r="AAI107" s="76"/>
      <c r="AAJ107" s="76"/>
      <c r="AAK107" s="76"/>
      <c r="AAL107" s="76"/>
      <c r="AAM107" s="76"/>
      <c r="AAN107" s="76"/>
      <c r="AAO107" s="76"/>
      <c r="AAP107" s="76"/>
      <c r="AAQ107" s="76"/>
      <c r="AAR107" s="76"/>
      <c r="AAS107" s="76"/>
      <c r="AAT107" s="76"/>
      <c r="AAU107" s="76"/>
      <c r="AAV107" s="76"/>
      <c r="AAW107" s="76"/>
      <c r="AAX107" s="76"/>
      <c r="AAY107" s="76"/>
      <c r="AAZ107" s="76"/>
      <c r="ABA107" s="76"/>
      <c r="ABB107" s="76"/>
      <c r="ABC107" s="76"/>
      <c r="ABD107" s="76"/>
      <c r="ABE107" s="76"/>
      <c r="ABF107" s="76"/>
      <c r="ABG107" s="76"/>
      <c r="ABH107" s="76"/>
      <c r="ABI107" s="76"/>
      <c r="ABJ107" s="76"/>
      <c r="ABK107" s="76"/>
      <c r="ABL107" s="76"/>
      <c r="ABM107" s="76"/>
      <c r="ABN107" s="76"/>
      <c r="ABO107" s="76"/>
      <c r="ABP107" s="76"/>
      <c r="ABQ107" s="76"/>
      <c r="ABR107" s="76"/>
      <c r="ABS107" s="76"/>
      <c r="ABT107" s="76"/>
      <c r="ABU107" s="76"/>
      <c r="ABV107" s="76"/>
      <c r="ABW107" s="76"/>
      <c r="ABX107" s="76"/>
      <c r="ABY107" s="76"/>
      <c r="ABZ107" s="76"/>
      <c r="ACA107" s="76"/>
      <c r="ACB107" s="76"/>
      <c r="ACC107" s="76"/>
      <c r="ACD107" s="76"/>
      <c r="ACE107" s="76"/>
      <c r="ACF107" s="76"/>
      <c r="ACG107" s="76"/>
      <c r="ACH107" s="76"/>
      <c r="ACI107" s="76"/>
      <c r="ACJ107" s="76"/>
      <c r="ACK107" s="76"/>
      <c r="ACL107" s="76"/>
      <c r="ACM107" s="76"/>
      <c r="ACN107" s="76"/>
      <c r="ACO107" s="76"/>
      <c r="ACP107" s="76"/>
      <c r="ACQ107" s="76"/>
      <c r="ACR107" s="76"/>
      <c r="ACS107" s="76"/>
      <c r="ACT107" s="76"/>
      <c r="ACU107" s="76"/>
      <c r="ACV107" s="76"/>
      <c r="ACW107" s="76"/>
      <c r="ACX107" s="76"/>
      <c r="ACY107" s="76"/>
      <c r="ACZ107" s="76"/>
      <c r="ADA107" s="76"/>
      <c r="ADB107" s="76"/>
      <c r="ADC107" s="76"/>
      <c r="ADD107" s="76"/>
      <c r="ADE107" s="76"/>
      <c r="ADF107" s="76"/>
      <c r="ADG107" s="76"/>
      <c r="ADH107" s="76"/>
      <c r="ADI107" s="76"/>
      <c r="ADJ107" s="76"/>
      <c r="ADK107" s="76"/>
      <c r="ADL107" s="76"/>
      <c r="ADM107" s="76"/>
      <c r="ADN107" s="76"/>
      <c r="ADO107" s="76"/>
      <c r="ADP107" s="76"/>
      <c r="ADQ107" s="76"/>
      <c r="ADR107" s="76"/>
      <c r="ADS107" s="76"/>
      <c r="ADT107" s="76"/>
      <c r="ADU107" s="76"/>
      <c r="ADV107" s="76"/>
      <c r="ADW107" s="76"/>
      <c r="ADX107" s="76"/>
      <c r="ADY107" s="76"/>
      <c r="ADZ107" s="76"/>
      <c r="AEA107" s="76"/>
      <c r="AEB107" s="76"/>
      <c r="AEC107" s="76"/>
      <c r="AED107" s="76"/>
      <c r="AEE107" s="76"/>
      <c r="AEF107" s="76"/>
      <c r="AEG107" s="76"/>
      <c r="AEH107" s="76"/>
      <c r="AEI107" s="76"/>
      <c r="AEJ107" s="76"/>
      <c r="AEK107" s="76"/>
      <c r="AEL107" s="76"/>
      <c r="AEM107" s="76"/>
      <c r="AEN107" s="76"/>
      <c r="AEO107" s="76"/>
      <c r="AEP107" s="76"/>
      <c r="AEQ107" s="76"/>
      <c r="AER107" s="76"/>
      <c r="AES107" s="76"/>
      <c r="AET107" s="76"/>
      <c r="AEU107" s="76"/>
      <c r="AEV107" s="76"/>
      <c r="AEW107" s="76"/>
      <c r="AEX107" s="76"/>
      <c r="AEY107" s="76"/>
      <c r="AEZ107" s="76"/>
      <c r="AFA107" s="76"/>
      <c r="AFB107" s="76"/>
      <c r="AFC107" s="76"/>
      <c r="AFD107" s="76"/>
      <c r="AFE107" s="76"/>
      <c r="AFF107" s="76"/>
      <c r="AFG107" s="76"/>
      <c r="AFH107" s="76"/>
      <c r="AFI107" s="76"/>
      <c r="AFJ107" s="76"/>
      <c r="AFK107" s="76"/>
      <c r="AFL107" s="76"/>
      <c r="AFM107" s="76"/>
      <c r="AFN107" s="76"/>
      <c r="AFO107" s="76"/>
      <c r="AFP107" s="76"/>
      <c r="AFQ107" s="76"/>
      <c r="AFR107" s="76"/>
      <c r="AFS107" s="76"/>
      <c r="AFT107" s="76"/>
      <c r="AFU107" s="76"/>
      <c r="AFV107" s="76"/>
      <c r="AFW107" s="76"/>
      <c r="AFX107" s="76"/>
      <c r="AFY107" s="76"/>
      <c r="AFZ107" s="76"/>
      <c r="AGA107" s="76"/>
      <c r="AGB107" s="76"/>
      <c r="AGC107" s="76"/>
      <c r="AGD107" s="76"/>
      <c r="AGE107" s="76"/>
      <c r="AGF107" s="76"/>
      <c r="AGG107" s="76"/>
      <c r="AGH107" s="76"/>
      <c r="AGI107" s="76"/>
      <c r="AGJ107" s="76"/>
      <c r="AGK107" s="76"/>
      <c r="AGL107" s="76"/>
      <c r="AGM107" s="76"/>
      <c r="AGN107" s="76"/>
      <c r="AGO107" s="76"/>
      <c r="AGP107" s="76"/>
      <c r="AGQ107" s="76"/>
      <c r="AGR107" s="76"/>
      <c r="AGS107" s="76"/>
      <c r="AGT107" s="76"/>
      <c r="AGU107" s="76"/>
      <c r="AGV107" s="76"/>
      <c r="AGW107" s="76"/>
      <c r="AGX107" s="76"/>
      <c r="AGY107" s="76"/>
      <c r="AGZ107" s="76"/>
      <c r="AHA107" s="76"/>
      <c r="AHB107" s="76"/>
      <c r="AHC107" s="76"/>
      <c r="AHD107" s="76"/>
      <c r="AHE107" s="76"/>
      <c r="AHF107" s="76"/>
      <c r="AHG107" s="76"/>
      <c r="AHH107" s="76"/>
      <c r="AHI107" s="76"/>
      <c r="AHJ107" s="76"/>
      <c r="AHK107" s="76"/>
      <c r="AHL107" s="76"/>
      <c r="AHM107" s="76"/>
      <c r="AHN107" s="76"/>
      <c r="AHO107" s="76"/>
      <c r="AHP107" s="76"/>
      <c r="AHQ107" s="76"/>
      <c r="AHR107" s="76"/>
      <c r="AHS107" s="76"/>
      <c r="AHT107" s="76"/>
      <c r="AHU107" s="76"/>
      <c r="AHV107" s="76"/>
      <c r="AHW107" s="76"/>
      <c r="AHX107" s="76"/>
      <c r="AHY107" s="76"/>
      <c r="AHZ107" s="76"/>
      <c r="AIA107" s="76"/>
      <c r="AIB107" s="76"/>
      <c r="AIC107" s="76"/>
      <c r="AID107" s="76"/>
      <c r="AIE107" s="76"/>
      <c r="AIF107" s="76"/>
      <c r="AIG107" s="76"/>
      <c r="AIH107" s="76"/>
      <c r="AII107" s="76"/>
      <c r="AIJ107" s="76"/>
      <c r="AIK107" s="76"/>
      <c r="AIL107" s="76"/>
      <c r="AIM107" s="76"/>
      <c r="AIN107" s="76"/>
      <c r="AIO107" s="76"/>
      <c r="AIP107" s="76"/>
      <c r="AIQ107" s="76"/>
      <c r="AIR107" s="76"/>
      <c r="AIS107" s="76"/>
      <c r="AIT107" s="76"/>
      <c r="AIU107" s="76"/>
      <c r="AIV107" s="76"/>
      <c r="AIW107" s="76"/>
      <c r="AIX107" s="76"/>
      <c r="AIY107" s="76"/>
      <c r="AIZ107" s="76"/>
      <c r="AJA107" s="76"/>
      <c r="AJB107" s="76"/>
      <c r="AJC107" s="76"/>
      <c r="AJD107" s="76"/>
      <c r="AJE107" s="76"/>
      <c r="AJF107" s="76"/>
      <c r="AJG107" s="76"/>
      <c r="AJH107" s="76"/>
      <c r="AJI107" s="76"/>
      <c r="AJJ107" s="76"/>
      <c r="AJK107" s="76"/>
      <c r="AJL107" s="76"/>
      <c r="AJM107" s="76"/>
      <c r="AJN107" s="76"/>
      <c r="AJO107" s="76"/>
      <c r="AJP107" s="76"/>
      <c r="AJQ107" s="76"/>
      <c r="AJR107" s="76"/>
      <c r="AJS107" s="76"/>
      <c r="AJT107" s="76"/>
      <c r="AJU107" s="76"/>
      <c r="AJV107" s="76"/>
      <c r="AJW107" s="76"/>
      <c r="AJX107" s="76"/>
      <c r="AJY107" s="76"/>
      <c r="AJZ107" s="76"/>
      <c r="AKA107" s="76"/>
      <c r="AKB107" s="76"/>
      <c r="AKC107" s="76"/>
      <c r="AKD107" s="76"/>
      <c r="AKE107" s="76"/>
      <c r="AKF107" s="76"/>
      <c r="AKG107" s="76"/>
      <c r="AKH107" s="76"/>
      <c r="AKI107" s="76"/>
      <c r="AKJ107" s="76"/>
      <c r="AKK107" s="76"/>
      <c r="AKL107" s="76"/>
      <c r="AKM107" s="76"/>
      <c r="AKN107" s="76"/>
      <c r="AKO107" s="76"/>
      <c r="AKP107" s="76"/>
      <c r="AKQ107" s="76"/>
      <c r="AKR107" s="76"/>
      <c r="AKS107" s="76"/>
      <c r="AKT107" s="76"/>
      <c r="AKU107" s="76"/>
      <c r="AKV107" s="76"/>
      <c r="AKW107" s="76"/>
      <c r="AKX107" s="76"/>
      <c r="AKY107" s="76"/>
      <c r="AKZ107" s="76"/>
      <c r="ALA107" s="76"/>
      <c r="ALB107" s="76"/>
      <c r="ALC107" s="76"/>
      <c r="ALD107" s="76"/>
      <c r="ALE107" s="76"/>
      <c r="ALF107" s="76"/>
      <c r="ALG107" s="76"/>
      <c r="ALH107" s="76"/>
      <c r="ALI107" s="76"/>
      <c r="ALJ107" s="76"/>
      <c r="ALK107" s="76"/>
      <c r="ALL107" s="76"/>
      <c r="ALM107" s="76"/>
      <c r="ALN107" s="76"/>
      <c r="ALO107" s="76"/>
      <c r="ALP107" s="76"/>
      <c r="ALQ107" s="76"/>
      <c r="ALR107" s="76"/>
      <c r="ALS107" s="76"/>
      <c r="ALT107" s="76"/>
      <c r="ALU107" s="76"/>
      <c r="ALV107" s="76"/>
      <c r="ALW107" s="76"/>
      <c r="ALX107" s="76"/>
      <c r="ALY107" s="76"/>
      <c r="ALZ107" s="76"/>
      <c r="AMA107" s="76"/>
      <c r="AMB107" s="76"/>
      <c r="AMC107" s="76"/>
      <c r="AMD107" s="76"/>
      <c r="AME107" s="76"/>
      <c r="AMF107" s="76"/>
      <c r="AMG107" s="76"/>
      <c r="AMH107" s="76"/>
      <c r="AMI107" s="76"/>
      <c r="AMJ107" s="77"/>
    </row>
    <row r="108" spans="1:1024" s="3" customFormat="1" ht="15" customHeight="1">
      <c r="A108" s="25" t="s">
        <v>148</v>
      </c>
      <c r="B108" s="190" t="s">
        <v>166</v>
      </c>
      <c r="C108" s="190"/>
      <c r="D108" s="190"/>
      <c r="E108" s="190"/>
      <c r="F108" s="190"/>
      <c r="G108" s="190"/>
      <c r="H108" s="191">
        <f>I99</f>
        <v>30.446663866666665</v>
      </c>
      <c r="I108" s="191"/>
      <c r="J108" s="40"/>
      <c r="K108" s="2" t="s">
        <v>167</v>
      </c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  <c r="IB108" s="76"/>
      <c r="IC108" s="76"/>
      <c r="ID108" s="76"/>
      <c r="IE108" s="76"/>
      <c r="IF108" s="76"/>
      <c r="IG108" s="76"/>
      <c r="IH108" s="76"/>
      <c r="II108" s="76"/>
      <c r="IJ108" s="76"/>
      <c r="IK108" s="76"/>
      <c r="IL108" s="76"/>
      <c r="IM108" s="76"/>
      <c r="IN108" s="76"/>
      <c r="IO108" s="76"/>
      <c r="IP108" s="76"/>
      <c r="IQ108" s="76"/>
      <c r="IR108" s="76"/>
      <c r="IS108" s="76"/>
      <c r="IT108" s="76"/>
      <c r="IU108" s="76"/>
      <c r="IV108" s="76"/>
      <c r="IW108" s="76"/>
      <c r="IX108" s="76"/>
      <c r="IY108" s="76"/>
      <c r="IZ108" s="76"/>
      <c r="JA108" s="76"/>
      <c r="JB108" s="76"/>
      <c r="JC108" s="76"/>
      <c r="JD108" s="76"/>
      <c r="JE108" s="76"/>
      <c r="JF108" s="76"/>
      <c r="JG108" s="76"/>
      <c r="JH108" s="76"/>
      <c r="JI108" s="76"/>
      <c r="JJ108" s="76"/>
      <c r="JK108" s="76"/>
      <c r="JL108" s="76"/>
      <c r="JM108" s="76"/>
      <c r="JN108" s="76"/>
      <c r="JO108" s="76"/>
      <c r="JP108" s="76"/>
      <c r="JQ108" s="76"/>
      <c r="JR108" s="76"/>
      <c r="JS108" s="76"/>
      <c r="JT108" s="76"/>
      <c r="JU108" s="76"/>
      <c r="JV108" s="76"/>
      <c r="JW108" s="76"/>
      <c r="JX108" s="76"/>
      <c r="JY108" s="76"/>
      <c r="JZ108" s="76"/>
      <c r="KA108" s="76"/>
      <c r="KB108" s="76"/>
      <c r="KC108" s="76"/>
      <c r="KD108" s="76"/>
      <c r="KE108" s="76"/>
      <c r="KF108" s="76"/>
      <c r="KG108" s="76"/>
      <c r="KH108" s="76"/>
      <c r="KI108" s="76"/>
      <c r="KJ108" s="76"/>
      <c r="KK108" s="76"/>
      <c r="KL108" s="76"/>
      <c r="KM108" s="76"/>
      <c r="KN108" s="76"/>
      <c r="KO108" s="76"/>
      <c r="KP108" s="76"/>
      <c r="KQ108" s="76"/>
      <c r="KR108" s="76"/>
      <c r="KS108" s="76"/>
      <c r="KT108" s="76"/>
      <c r="KU108" s="76"/>
      <c r="KV108" s="76"/>
      <c r="KW108" s="76"/>
      <c r="KX108" s="76"/>
      <c r="KY108" s="76"/>
      <c r="KZ108" s="76"/>
      <c r="LA108" s="76"/>
      <c r="LB108" s="76"/>
      <c r="LC108" s="76"/>
      <c r="LD108" s="76"/>
      <c r="LE108" s="76"/>
      <c r="LF108" s="76"/>
      <c r="LG108" s="76"/>
      <c r="LH108" s="76"/>
      <c r="LI108" s="76"/>
      <c r="LJ108" s="76"/>
      <c r="LK108" s="76"/>
      <c r="LL108" s="76"/>
      <c r="LM108" s="76"/>
      <c r="LN108" s="76"/>
      <c r="LO108" s="76"/>
      <c r="LP108" s="76"/>
      <c r="LQ108" s="76"/>
      <c r="LR108" s="76"/>
      <c r="LS108" s="76"/>
      <c r="LT108" s="76"/>
      <c r="LU108" s="76"/>
      <c r="LV108" s="76"/>
      <c r="LW108" s="76"/>
      <c r="LX108" s="76"/>
      <c r="LY108" s="76"/>
      <c r="LZ108" s="76"/>
      <c r="MA108" s="76"/>
      <c r="MB108" s="76"/>
      <c r="MC108" s="76"/>
      <c r="MD108" s="76"/>
      <c r="ME108" s="76"/>
      <c r="MF108" s="76"/>
      <c r="MG108" s="76"/>
      <c r="MH108" s="76"/>
      <c r="MI108" s="76"/>
      <c r="MJ108" s="76"/>
      <c r="MK108" s="76"/>
      <c r="ML108" s="76"/>
      <c r="MM108" s="76"/>
      <c r="MN108" s="76"/>
      <c r="MO108" s="76"/>
      <c r="MP108" s="76"/>
      <c r="MQ108" s="76"/>
      <c r="MR108" s="76"/>
      <c r="MS108" s="76"/>
      <c r="MT108" s="76"/>
      <c r="MU108" s="76"/>
      <c r="MV108" s="76"/>
      <c r="MW108" s="76"/>
      <c r="MX108" s="76"/>
      <c r="MY108" s="76"/>
      <c r="MZ108" s="76"/>
      <c r="NA108" s="76"/>
      <c r="NB108" s="76"/>
      <c r="NC108" s="76"/>
      <c r="ND108" s="76"/>
      <c r="NE108" s="76"/>
      <c r="NF108" s="76"/>
      <c r="NG108" s="76"/>
      <c r="NH108" s="76"/>
      <c r="NI108" s="76"/>
      <c r="NJ108" s="76"/>
      <c r="NK108" s="76"/>
      <c r="NL108" s="76"/>
      <c r="NM108" s="76"/>
      <c r="NN108" s="76"/>
      <c r="NO108" s="76"/>
      <c r="NP108" s="76"/>
      <c r="NQ108" s="76"/>
      <c r="NR108" s="76"/>
      <c r="NS108" s="76"/>
      <c r="NT108" s="76"/>
      <c r="NU108" s="76"/>
      <c r="NV108" s="76"/>
      <c r="NW108" s="76"/>
      <c r="NX108" s="76"/>
      <c r="NY108" s="76"/>
      <c r="NZ108" s="76"/>
      <c r="OA108" s="76"/>
      <c r="OB108" s="76"/>
      <c r="OC108" s="76"/>
      <c r="OD108" s="76"/>
      <c r="OE108" s="76"/>
      <c r="OF108" s="76"/>
      <c r="OG108" s="76"/>
      <c r="OH108" s="76"/>
      <c r="OI108" s="76"/>
      <c r="OJ108" s="76"/>
      <c r="OK108" s="76"/>
      <c r="OL108" s="76"/>
      <c r="OM108" s="76"/>
      <c r="ON108" s="76"/>
      <c r="OO108" s="76"/>
      <c r="OP108" s="76"/>
      <c r="OQ108" s="76"/>
      <c r="OR108" s="76"/>
      <c r="OS108" s="76"/>
      <c r="OT108" s="76"/>
      <c r="OU108" s="76"/>
      <c r="OV108" s="76"/>
      <c r="OW108" s="76"/>
      <c r="OX108" s="76"/>
      <c r="OY108" s="76"/>
      <c r="OZ108" s="76"/>
      <c r="PA108" s="76"/>
      <c r="PB108" s="76"/>
      <c r="PC108" s="76"/>
      <c r="PD108" s="76"/>
      <c r="PE108" s="76"/>
      <c r="PF108" s="76"/>
      <c r="PG108" s="76"/>
      <c r="PH108" s="76"/>
      <c r="PI108" s="76"/>
      <c r="PJ108" s="76"/>
      <c r="PK108" s="76"/>
      <c r="PL108" s="76"/>
      <c r="PM108" s="76"/>
      <c r="PN108" s="76"/>
      <c r="PO108" s="76"/>
      <c r="PP108" s="76"/>
      <c r="PQ108" s="76"/>
      <c r="PR108" s="76"/>
      <c r="PS108" s="76"/>
      <c r="PT108" s="76"/>
      <c r="PU108" s="76"/>
      <c r="PV108" s="76"/>
      <c r="PW108" s="76"/>
      <c r="PX108" s="76"/>
      <c r="PY108" s="76"/>
      <c r="PZ108" s="76"/>
      <c r="QA108" s="76"/>
      <c r="QB108" s="76"/>
      <c r="QC108" s="76"/>
      <c r="QD108" s="76"/>
      <c r="QE108" s="76"/>
      <c r="QF108" s="76"/>
      <c r="QG108" s="76"/>
      <c r="QH108" s="76"/>
      <c r="QI108" s="76"/>
      <c r="QJ108" s="76"/>
      <c r="QK108" s="76"/>
      <c r="QL108" s="76"/>
      <c r="QM108" s="76"/>
      <c r="QN108" s="76"/>
      <c r="QO108" s="76"/>
      <c r="QP108" s="76"/>
      <c r="QQ108" s="76"/>
      <c r="QR108" s="76"/>
      <c r="QS108" s="76"/>
      <c r="QT108" s="76"/>
      <c r="QU108" s="76"/>
      <c r="QV108" s="76"/>
      <c r="QW108" s="76"/>
      <c r="QX108" s="76"/>
      <c r="QY108" s="76"/>
      <c r="QZ108" s="76"/>
      <c r="RA108" s="76"/>
      <c r="RB108" s="76"/>
      <c r="RC108" s="76"/>
      <c r="RD108" s="76"/>
      <c r="RE108" s="76"/>
      <c r="RF108" s="76"/>
      <c r="RG108" s="76"/>
      <c r="RH108" s="76"/>
      <c r="RI108" s="76"/>
      <c r="RJ108" s="76"/>
      <c r="RK108" s="76"/>
      <c r="RL108" s="76"/>
      <c r="RM108" s="76"/>
      <c r="RN108" s="76"/>
      <c r="RO108" s="76"/>
      <c r="RP108" s="76"/>
      <c r="RQ108" s="76"/>
      <c r="RR108" s="76"/>
      <c r="RS108" s="76"/>
      <c r="RT108" s="76"/>
      <c r="RU108" s="76"/>
      <c r="RV108" s="76"/>
      <c r="RW108" s="76"/>
      <c r="RX108" s="76"/>
      <c r="RY108" s="76"/>
      <c r="RZ108" s="76"/>
      <c r="SA108" s="76"/>
      <c r="SB108" s="76"/>
      <c r="SC108" s="76"/>
      <c r="SD108" s="76"/>
      <c r="SE108" s="76"/>
      <c r="SF108" s="76"/>
      <c r="SG108" s="76"/>
      <c r="SH108" s="76"/>
      <c r="SI108" s="76"/>
      <c r="SJ108" s="76"/>
      <c r="SK108" s="76"/>
      <c r="SL108" s="76"/>
      <c r="SM108" s="76"/>
      <c r="SN108" s="76"/>
      <c r="SO108" s="76"/>
      <c r="SP108" s="76"/>
      <c r="SQ108" s="76"/>
      <c r="SR108" s="76"/>
      <c r="SS108" s="76"/>
      <c r="ST108" s="76"/>
      <c r="SU108" s="76"/>
      <c r="SV108" s="76"/>
      <c r="SW108" s="76"/>
      <c r="SX108" s="76"/>
      <c r="SY108" s="76"/>
      <c r="SZ108" s="76"/>
      <c r="TA108" s="76"/>
      <c r="TB108" s="76"/>
      <c r="TC108" s="76"/>
      <c r="TD108" s="76"/>
      <c r="TE108" s="76"/>
      <c r="TF108" s="76"/>
      <c r="TG108" s="76"/>
      <c r="TH108" s="76"/>
      <c r="TI108" s="76"/>
      <c r="TJ108" s="76"/>
      <c r="TK108" s="76"/>
      <c r="TL108" s="76"/>
      <c r="TM108" s="76"/>
      <c r="TN108" s="76"/>
      <c r="TO108" s="76"/>
      <c r="TP108" s="76"/>
      <c r="TQ108" s="76"/>
      <c r="TR108" s="76"/>
      <c r="TS108" s="76"/>
      <c r="TT108" s="76"/>
      <c r="TU108" s="76"/>
      <c r="TV108" s="76"/>
      <c r="TW108" s="76"/>
      <c r="TX108" s="76"/>
      <c r="TY108" s="76"/>
      <c r="TZ108" s="76"/>
      <c r="UA108" s="76"/>
      <c r="UB108" s="76"/>
      <c r="UC108" s="76"/>
      <c r="UD108" s="76"/>
      <c r="UE108" s="76"/>
      <c r="UF108" s="76"/>
      <c r="UG108" s="76"/>
      <c r="UH108" s="76"/>
      <c r="UI108" s="76"/>
      <c r="UJ108" s="76"/>
      <c r="UK108" s="76"/>
      <c r="UL108" s="76"/>
      <c r="UM108" s="76"/>
      <c r="UN108" s="76"/>
      <c r="UO108" s="76"/>
      <c r="UP108" s="76"/>
      <c r="UQ108" s="76"/>
      <c r="UR108" s="76"/>
      <c r="US108" s="76"/>
      <c r="UT108" s="76"/>
      <c r="UU108" s="76"/>
      <c r="UV108" s="76"/>
      <c r="UW108" s="76"/>
      <c r="UX108" s="76"/>
      <c r="UY108" s="76"/>
      <c r="UZ108" s="76"/>
      <c r="VA108" s="76"/>
      <c r="VB108" s="76"/>
      <c r="VC108" s="76"/>
      <c r="VD108" s="76"/>
      <c r="VE108" s="76"/>
      <c r="VF108" s="76"/>
      <c r="VG108" s="76"/>
      <c r="VH108" s="76"/>
      <c r="VI108" s="76"/>
      <c r="VJ108" s="76"/>
      <c r="VK108" s="76"/>
      <c r="VL108" s="76"/>
      <c r="VM108" s="76"/>
      <c r="VN108" s="76"/>
      <c r="VO108" s="76"/>
      <c r="VP108" s="76"/>
      <c r="VQ108" s="76"/>
      <c r="VR108" s="76"/>
      <c r="VS108" s="76"/>
      <c r="VT108" s="76"/>
      <c r="VU108" s="76"/>
      <c r="VV108" s="76"/>
      <c r="VW108" s="76"/>
      <c r="VX108" s="76"/>
      <c r="VY108" s="76"/>
      <c r="VZ108" s="76"/>
      <c r="WA108" s="76"/>
      <c r="WB108" s="76"/>
      <c r="WC108" s="76"/>
      <c r="WD108" s="76"/>
      <c r="WE108" s="76"/>
      <c r="WF108" s="76"/>
      <c r="WG108" s="76"/>
      <c r="WH108" s="76"/>
      <c r="WI108" s="76"/>
      <c r="WJ108" s="76"/>
      <c r="WK108" s="76"/>
      <c r="WL108" s="76"/>
      <c r="WM108" s="76"/>
      <c r="WN108" s="76"/>
      <c r="WO108" s="76"/>
      <c r="WP108" s="76"/>
      <c r="WQ108" s="76"/>
      <c r="WR108" s="76"/>
      <c r="WS108" s="76"/>
      <c r="WT108" s="76"/>
      <c r="WU108" s="76"/>
      <c r="WV108" s="76"/>
      <c r="WW108" s="76"/>
      <c r="WX108" s="76"/>
      <c r="WY108" s="76"/>
      <c r="WZ108" s="76"/>
      <c r="XA108" s="76"/>
      <c r="XB108" s="76"/>
      <c r="XC108" s="76"/>
      <c r="XD108" s="76"/>
      <c r="XE108" s="76"/>
      <c r="XF108" s="76"/>
      <c r="XG108" s="76"/>
      <c r="XH108" s="76"/>
      <c r="XI108" s="76"/>
      <c r="XJ108" s="76"/>
      <c r="XK108" s="76"/>
      <c r="XL108" s="76"/>
      <c r="XM108" s="76"/>
      <c r="XN108" s="76"/>
      <c r="XO108" s="76"/>
      <c r="XP108" s="76"/>
      <c r="XQ108" s="76"/>
      <c r="XR108" s="76"/>
      <c r="XS108" s="76"/>
      <c r="XT108" s="76"/>
      <c r="XU108" s="76"/>
      <c r="XV108" s="76"/>
      <c r="XW108" s="76"/>
      <c r="XX108" s="76"/>
      <c r="XY108" s="76"/>
      <c r="XZ108" s="76"/>
      <c r="YA108" s="76"/>
      <c r="YB108" s="76"/>
      <c r="YC108" s="76"/>
      <c r="YD108" s="76"/>
      <c r="YE108" s="76"/>
      <c r="YF108" s="76"/>
      <c r="YG108" s="76"/>
      <c r="YH108" s="76"/>
      <c r="YI108" s="76"/>
      <c r="YJ108" s="76"/>
      <c r="YK108" s="76"/>
      <c r="YL108" s="76"/>
      <c r="YM108" s="76"/>
      <c r="YN108" s="76"/>
      <c r="YO108" s="76"/>
      <c r="YP108" s="76"/>
      <c r="YQ108" s="76"/>
      <c r="YR108" s="76"/>
      <c r="YS108" s="76"/>
      <c r="YT108" s="76"/>
      <c r="YU108" s="76"/>
      <c r="YV108" s="76"/>
      <c r="YW108" s="76"/>
      <c r="YX108" s="76"/>
      <c r="YY108" s="76"/>
      <c r="YZ108" s="76"/>
      <c r="ZA108" s="76"/>
      <c r="ZB108" s="76"/>
      <c r="ZC108" s="76"/>
      <c r="ZD108" s="76"/>
      <c r="ZE108" s="76"/>
      <c r="ZF108" s="76"/>
      <c r="ZG108" s="76"/>
      <c r="ZH108" s="76"/>
      <c r="ZI108" s="76"/>
      <c r="ZJ108" s="76"/>
      <c r="ZK108" s="76"/>
      <c r="ZL108" s="76"/>
      <c r="ZM108" s="76"/>
      <c r="ZN108" s="76"/>
      <c r="ZO108" s="76"/>
      <c r="ZP108" s="76"/>
      <c r="ZQ108" s="76"/>
      <c r="ZR108" s="76"/>
      <c r="ZS108" s="76"/>
      <c r="ZT108" s="76"/>
      <c r="ZU108" s="76"/>
      <c r="ZV108" s="76"/>
      <c r="ZW108" s="76"/>
      <c r="ZX108" s="76"/>
      <c r="ZY108" s="76"/>
      <c r="ZZ108" s="76"/>
      <c r="AAA108" s="76"/>
      <c r="AAB108" s="76"/>
      <c r="AAC108" s="76"/>
      <c r="AAD108" s="76"/>
      <c r="AAE108" s="76"/>
      <c r="AAF108" s="76"/>
      <c r="AAG108" s="76"/>
      <c r="AAH108" s="76"/>
      <c r="AAI108" s="76"/>
      <c r="AAJ108" s="76"/>
      <c r="AAK108" s="76"/>
      <c r="AAL108" s="76"/>
      <c r="AAM108" s="76"/>
      <c r="AAN108" s="76"/>
      <c r="AAO108" s="76"/>
      <c r="AAP108" s="76"/>
      <c r="AAQ108" s="76"/>
      <c r="AAR108" s="76"/>
      <c r="AAS108" s="76"/>
      <c r="AAT108" s="76"/>
      <c r="AAU108" s="76"/>
      <c r="AAV108" s="76"/>
      <c r="AAW108" s="76"/>
      <c r="AAX108" s="76"/>
      <c r="AAY108" s="76"/>
      <c r="AAZ108" s="76"/>
      <c r="ABA108" s="76"/>
      <c r="ABB108" s="76"/>
      <c r="ABC108" s="76"/>
      <c r="ABD108" s="76"/>
      <c r="ABE108" s="76"/>
      <c r="ABF108" s="76"/>
      <c r="ABG108" s="76"/>
      <c r="ABH108" s="76"/>
      <c r="ABI108" s="76"/>
      <c r="ABJ108" s="76"/>
      <c r="ABK108" s="76"/>
      <c r="ABL108" s="76"/>
      <c r="ABM108" s="76"/>
      <c r="ABN108" s="76"/>
      <c r="ABO108" s="76"/>
      <c r="ABP108" s="76"/>
      <c r="ABQ108" s="76"/>
      <c r="ABR108" s="76"/>
      <c r="ABS108" s="76"/>
      <c r="ABT108" s="76"/>
      <c r="ABU108" s="76"/>
      <c r="ABV108" s="76"/>
      <c r="ABW108" s="76"/>
      <c r="ABX108" s="76"/>
      <c r="ABY108" s="76"/>
      <c r="ABZ108" s="76"/>
      <c r="ACA108" s="76"/>
      <c r="ACB108" s="76"/>
      <c r="ACC108" s="76"/>
      <c r="ACD108" s="76"/>
      <c r="ACE108" s="76"/>
      <c r="ACF108" s="76"/>
      <c r="ACG108" s="76"/>
      <c r="ACH108" s="76"/>
      <c r="ACI108" s="76"/>
      <c r="ACJ108" s="76"/>
      <c r="ACK108" s="76"/>
      <c r="ACL108" s="76"/>
      <c r="ACM108" s="76"/>
      <c r="ACN108" s="76"/>
      <c r="ACO108" s="76"/>
      <c r="ACP108" s="76"/>
      <c r="ACQ108" s="76"/>
      <c r="ACR108" s="76"/>
      <c r="ACS108" s="76"/>
      <c r="ACT108" s="76"/>
      <c r="ACU108" s="76"/>
      <c r="ACV108" s="76"/>
      <c r="ACW108" s="76"/>
      <c r="ACX108" s="76"/>
      <c r="ACY108" s="76"/>
      <c r="ACZ108" s="76"/>
      <c r="ADA108" s="76"/>
      <c r="ADB108" s="76"/>
      <c r="ADC108" s="76"/>
      <c r="ADD108" s="76"/>
      <c r="ADE108" s="76"/>
      <c r="ADF108" s="76"/>
      <c r="ADG108" s="76"/>
      <c r="ADH108" s="76"/>
      <c r="ADI108" s="76"/>
      <c r="ADJ108" s="76"/>
      <c r="ADK108" s="76"/>
      <c r="ADL108" s="76"/>
      <c r="ADM108" s="76"/>
      <c r="ADN108" s="76"/>
      <c r="ADO108" s="76"/>
      <c r="ADP108" s="76"/>
      <c r="ADQ108" s="76"/>
      <c r="ADR108" s="76"/>
      <c r="ADS108" s="76"/>
      <c r="ADT108" s="76"/>
      <c r="ADU108" s="76"/>
      <c r="ADV108" s="76"/>
      <c r="ADW108" s="76"/>
      <c r="ADX108" s="76"/>
      <c r="ADY108" s="76"/>
      <c r="ADZ108" s="76"/>
      <c r="AEA108" s="76"/>
      <c r="AEB108" s="76"/>
      <c r="AEC108" s="76"/>
      <c r="AED108" s="76"/>
      <c r="AEE108" s="76"/>
      <c r="AEF108" s="76"/>
      <c r="AEG108" s="76"/>
      <c r="AEH108" s="76"/>
      <c r="AEI108" s="76"/>
      <c r="AEJ108" s="76"/>
      <c r="AEK108" s="76"/>
      <c r="AEL108" s="76"/>
      <c r="AEM108" s="76"/>
      <c r="AEN108" s="76"/>
      <c r="AEO108" s="76"/>
      <c r="AEP108" s="76"/>
      <c r="AEQ108" s="76"/>
      <c r="AER108" s="76"/>
      <c r="AES108" s="76"/>
      <c r="AET108" s="76"/>
      <c r="AEU108" s="76"/>
      <c r="AEV108" s="76"/>
      <c r="AEW108" s="76"/>
      <c r="AEX108" s="76"/>
      <c r="AEY108" s="76"/>
      <c r="AEZ108" s="76"/>
      <c r="AFA108" s="76"/>
      <c r="AFB108" s="76"/>
      <c r="AFC108" s="76"/>
      <c r="AFD108" s="76"/>
      <c r="AFE108" s="76"/>
      <c r="AFF108" s="76"/>
      <c r="AFG108" s="76"/>
      <c r="AFH108" s="76"/>
      <c r="AFI108" s="76"/>
      <c r="AFJ108" s="76"/>
      <c r="AFK108" s="76"/>
      <c r="AFL108" s="76"/>
      <c r="AFM108" s="76"/>
      <c r="AFN108" s="76"/>
      <c r="AFO108" s="76"/>
      <c r="AFP108" s="76"/>
      <c r="AFQ108" s="76"/>
      <c r="AFR108" s="76"/>
      <c r="AFS108" s="76"/>
      <c r="AFT108" s="76"/>
      <c r="AFU108" s="76"/>
      <c r="AFV108" s="76"/>
      <c r="AFW108" s="76"/>
      <c r="AFX108" s="76"/>
      <c r="AFY108" s="76"/>
      <c r="AFZ108" s="76"/>
      <c r="AGA108" s="76"/>
      <c r="AGB108" s="76"/>
      <c r="AGC108" s="76"/>
      <c r="AGD108" s="76"/>
      <c r="AGE108" s="76"/>
      <c r="AGF108" s="76"/>
      <c r="AGG108" s="76"/>
      <c r="AGH108" s="76"/>
      <c r="AGI108" s="76"/>
      <c r="AGJ108" s="76"/>
      <c r="AGK108" s="76"/>
      <c r="AGL108" s="76"/>
      <c r="AGM108" s="76"/>
      <c r="AGN108" s="76"/>
      <c r="AGO108" s="76"/>
      <c r="AGP108" s="76"/>
      <c r="AGQ108" s="76"/>
      <c r="AGR108" s="76"/>
      <c r="AGS108" s="76"/>
      <c r="AGT108" s="76"/>
      <c r="AGU108" s="76"/>
      <c r="AGV108" s="76"/>
      <c r="AGW108" s="76"/>
      <c r="AGX108" s="76"/>
      <c r="AGY108" s="76"/>
      <c r="AGZ108" s="76"/>
      <c r="AHA108" s="76"/>
      <c r="AHB108" s="76"/>
      <c r="AHC108" s="76"/>
      <c r="AHD108" s="76"/>
      <c r="AHE108" s="76"/>
      <c r="AHF108" s="76"/>
      <c r="AHG108" s="76"/>
      <c r="AHH108" s="76"/>
      <c r="AHI108" s="76"/>
      <c r="AHJ108" s="76"/>
      <c r="AHK108" s="76"/>
      <c r="AHL108" s="76"/>
      <c r="AHM108" s="76"/>
      <c r="AHN108" s="76"/>
      <c r="AHO108" s="76"/>
      <c r="AHP108" s="76"/>
      <c r="AHQ108" s="76"/>
      <c r="AHR108" s="76"/>
      <c r="AHS108" s="76"/>
      <c r="AHT108" s="76"/>
      <c r="AHU108" s="76"/>
      <c r="AHV108" s="76"/>
      <c r="AHW108" s="76"/>
      <c r="AHX108" s="76"/>
      <c r="AHY108" s="76"/>
      <c r="AHZ108" s="76"/>
      <c r="AIA108" s="76"/>
      <c r="AIB108" s="76"/>
      <c r="AIC108" s="76"/>
      <c r="AID108" s="76"/>
      <c r="AIE108" s="76"/>
      <c r="AIF108" s="76"/>
      <c r="AIG108" s="76"/>
      <c r="AIH108" s="76"/>
      <c r="AII108" s="76"/>
      <c r="AIJ108" s="76"/>
      <c r="AIK108" s="76"/>
      <c r="AIL108" s="76"/>
      <c r="AIM108" s="76"/>
      <c r="AIN108" s="76"/>
      <c r="AIO108" s="76"/>
      <c r="AIP108" s="76"/>
      <c r="AIQ108" s="76"/>
      <c r="AIR108" s="76"/>
      <c r="AIS108" s="76"/>
      <c r="AIT108" s="76"/>
      <c r="AIU108" s="76"/>
      <c r="AIV108" s="76"/>
      <c r="AIW108" s="76"/>
      <c r="AIX108" s="76"/>
      <c r="AIY108" s="76"/>
      <c r="AIZ108" s="76"/>
      <c r="AJA108" s="76"/>
      <c r="AJB108" s="76"/>
      <c r="AJC108" s="76"/>
      <c r="AJD108" s="76"/>
      <c r="AJE108" s="76"/>
      <c r="AJF108" s="76"/>
      <c r="AJG108" s="76"/>
      <c r="AJH108" s="76"/>
      <c r="AJI108" s="76"/>
      <c r="AJJ108" s="76"/>
      <c r="AJK108" s="76"/>
      <c r="AJL108" s="76"/>
      <c r="AJM108" s="76"/>
      <c r="AJN108" s="76"/>
      <c r="AJO108" s="76"/>
      <c r="AJP108" s="76"/>
      <c r="AJQ108" s="76"/>
      <c r="AJR108" s="76"/>
      <c r="AJS108" s="76"/>
      <c r="AJT108" s="76"/>
      <c r="AJU108" s="76"/>
      <c r="AJV108" s="76"/>
      <c r="AJW108" s="76"/>
      <c r="AJX108" s="76"/>
      <c r="AJY108" s="76"/>
      <c r="AJZ108" s="76"/>
      <c r="AKA108" s="76"/>
      <c r="AKB108" s="76"/>
      <c r="AKC108" s="76"/>
      <c r="AKD108" s="76"/>
      <c r="AKE108" s="76"/>
      <c r="AKF108" s="76"/>
      <c r="AKG108" s="76"/>
      <c r="AKH108" s="76"/>
      <c r="AKI108" s="76"/>
      <c r="AKJ108" s="76"/>
      <c r="AKK108" s="76"/>
      <c r="AKL108" s="76"/>
      <c r="AKM108" s="76"/>
      <c r="AKN108" s="76"/>
      <c r="AKO108" s="76"/>
      <c r="AKP108" s="76"/>
      <c r="AKQ108" s="76"/>
      <c r="AKR108" s="76"/>
      <c r="AKS108" s="76"/>
      <c r="AKT108" s="76"/>
      <c r="AKU108" s="76"/>
      <c r="AKV108" s="76"/>
      <c r="AKW108" s="76"/>
      <c r="AKX108" s="76"/>
      <c r="AKY108" s="76"/>
      <c r="AKZ108" s="76"/>
      <c r="ALA108" s="76"/>
      <c r="ALB108" s="76"/>
      <c r="ALC108" s="76"/>
      <c r="ALD108" s="76"/>
      <c r="ALE108" s="76"/>
      <c r="ALF108" s="76"/>
      <c r="ALG108" s="76"/>
      <c r="ALH108" s="76"/>
      <c r="ALI108" s="76"/>
      <c r="ALJ108" s="76"/>
      <c r="ALK108" s="76"/>
      <c r="ALL108" s="76"/>
      <c r="ALM108" s="76"/>
      <c r="ALN108" s="76"/>
      <c r="ALO108" s="76"/>
      <c r="ALP108" s="76"/>
      <c r="ALQ108" s="76"/>
      <c r="ALR108" s="76"/>
      <c r="ALS108" s="76"/>
      <c r="ALT108" s="76"/>
      <c r="ALU108" s="76"/>
      <c r="ALV108" s="76"/>
      <c r="ALW108" s="76"/>
      <c r="ALX108" s="76"/>
      <c r="ALY108" s="76"/>
      <c r="ALZ108" s="76"/>
      <c r="AMA108" s="76"/>
      <c r="AMB108" s="76"/>
      <c r="AMC108" s="76"/>
      <c r="AMD108" s="76"/>
      <c r="AME108" s="76"/>
      <c r="AMF108" s="76"/>
      <c r="AMG108" s="76"/>
      <c r="AMH108" s="76"/>
      <c r="AMI108" s="76"/>
      <c r="AMJ108" s="77"/>
    </row>
    <row r="109" spans="1:1024" s="3" customFormat="1" ht="15" customHeight="1">
      <c r="A109" s="25" t="s">
        <v>161</v>
      </c>
      <c r="B109" s="190" t="s">
        <v>162</v>
      </c>
      <c r="C109" s="190"/>
      <c r="D109" s="190"/>
      <c r="E109" s="190"/>
      <c r="F109" s="190"/>
      <c r="G109" s="190"/>
      <c r="H109" s="191">
        <f>H104</f>
        <v>0</v>
      </c>
      <c r="I109" s="191"/>
      <c r="J109" s="40"/>
      <c r="K109" s="2" t="s">
        <v>168</v>
      </c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  <c r="HZ109" s="76"/>
      <c r="IA109" s="76"/>
      <c r="IB109" s="76"/>
      <c r="IC109" s="76"/>
      <c r="ID109" s="76"/>
      <c r="IE109" s="76"/>
      <c r="IF109" s="76"/>
      <c r="IG109" s="76"/>
      <c r="IH109" s="76"/>
      <c r="II109" s="76"/>
      <c r="IJ109" s="76"/>
      <c r="IK109" s="76"/>
      <c r="IL109" s="76"/>
      <c r="IM109" s="76"/>
      <c r="IN109" s="76"/>
      <c r="IO109" s="76"/>
      <c r="IP109" s="76"/>
      <c r="IQ109" s="76"/>
      <c r="IR109" s="76"/>
      <c r="IS109" s="76"/>
      <c r="IT109" s="76"/>
      <c r="IU109" s="76"/>
      <c r="IV109" s="76"/>
      <c r="IW109" s="76"/>
      <c r="IX109" s="76"/>
      <c r="IY109" s="76"/>
      <c r="IZ109" s="76"/>
      <c r="JA109" s="76"/>
      <c r="JB109" s="76"/>
      <c r="JC109" s="76"/>
      <c r="JD109" s="76"/>
      <c r="JE109" s="76"/>
      <c r="JF109" s="76"/>
      <c r="JG109" s="76"/>
      <c r="JH109" s="76"/>
      <c r="JI109" s="76"/>
      <c r="JJ109" s="76"/>
      <c r="JK109" s="76"/>
      <c r="JL109" s="76"/>
      <c r="JM109" s="76"/>
      <c r="JN109" s="76"/>
      <c r="JO109" s="76"/>
      <c r="JP109" s="76"/>
      <c r="JQ109" s="76"/>
      <c r="JR109" s="76"/>
      <c r="JS109" s="76"/>
      <c r="JT109" s="76"/>
      <c r="JU109" s="76"/>
      <c r="JV109" s="76"/>
      <c r="JW109" s="76"/>
      <c r="JX109" s="76"/>
      <c r="JY109" s="76"/>
      <c r="JZ109" s="76"/>
      <c r="KA109" s="76"/>
      <c r="KB109" s="76"/>
      <c r="KC109" s="76"/>
      <c r="KD109" s="76"/>
      <c r="KE109" s="76"/>
      <c r="KF109" s="76"/>
      <c r="KG109" s="76"/>
      <c r="KH109" s="76"/>
      <c r="KI109" s="76"/>
      <c r="KJ109" s="76"/>
      <c r="KK109" s="76"/>
      <c r="KL109" s="76"/>
      <c r="KM109" s="76"/>
      <c r="KN109" s="76"/>
      <c r="KO109" s="76"/>
      <c r="KP109" s="76"/>
      <c r="KQ109" s="76"/>
      <c r="KR109" s="76"/>
      <c r="KS109" s="76"/>
      <c r="KT109" s="76"/>
      <c r="KU109" s="76"/>
      <c r="KV109" s="76"/>
      <c r="KW109" s="76"/>
      <c r="KX109" s="76"/>
      <c r="KY109" s="76"/>
      <c r="KZ109" s="76"/>
      <c r="LA109" s="76"/>
      <c r="LB109" s="76"/>
      <c r="LC109" s="76"/>
      <c r="LD109" s="76"/>
      <c r="LE109" s="76"/>
      <c r="LF109" s="76"/>
      <c r="LG109" s="76"/>
      <c r="LH109" s="76"/>
      <c r="LI109" s="76"/>
      <c r="LJ109" s="76"/>
      <c r="LK109" s="76"/>
      <c r="LL109" s="76"/>
      <c r="LM109" s="76"/>
      <c r="LN109" s="76"/>
      <c r="LO109" s="76"/>
      <c r="LP109" s="76"/>
      <c r="LQ109" s="76"/>
      <c r="LR109" s="76"/>
      <c r="LS109" s="76"/>
      <c r="LT109" s="76"/>
      <c r="LU109" s="76"/>
      <c r="LV109" s="76"/>
      <c r="LW109" s="76"/>
      <c r="LX109" s="76"/>
      <c r="LY109" s="76"/>
      <c r="LZ109" s="76"/>
      <c r="MA109" s="76"/>
      <c r="MB109" s="76"/>
      <c r="MC109" s="76"/>
      <c r="MD109" s="76"/>
      <c r="ME109" s="76"/>
      <c r="MF109" s="76"/>
      <c r="MG109" s="76"/>
      <c r="MH109" s="76"/>
      <c r="MI109" s="76"/>
      <c r="MJ109" s="76"/>
      <c r="MK109" s="76"/>
      <c r="ML109" s="76"/>
      <c r="MM109" s="76"/>
      <c r="MN109" s="76"/>
      <c r="MO109" s="76"/>
      <c r="MP109" s="76"/>
      <c r="MQ109" s="76"/>
      <c r="MR109" s="76"/>
      <c r="MS109" s="76"/>
      <c r="MT109" s="76"/>
      <c r="MU109" s="76"/>
      <c r="MV109" s="76"/>
      <c r="MW109" s="76"/>
      <c r="MX109" s="76"/>
      <c r="MY109" s="76"/>
      <c r="MZ109" s="76"/>
      <c r="NA109" s="76"/>
      <c r="NB109" s="76"/>
      <c r="NC109" s="76"/>
      <c r="ND109" s="76"/>
      <c r="NE109" s="76"/>
      <c r="NF109" s="76"/>
      <c r="NG109" s="76"/>
      <c r="NH109" s="76"/>
      <c r="NI109" s="76"/>
      <c r="NJ109" s="76"/>
      <c r="NK109" s="76"/>
      <c r="NL109" s="76"/>
      <c r="NM109" s="76"/>
      <c r="NN109" s="76"/>
      <c r="NO109" s="76"/>
      <c r="NP109" s="76"/>
      <c r="NQ109" s="76"/>
      <c r="NR109" s="76"/>
      <c r="NS109" s="76"/>
      <c r="NT109" s="76"/>
      <c r="NU109" s="76"/>
      <c r="NV109" s="76"/>
      <c r="NW109" s="76"/>
      <c r="NX109" s="76"/>
      <c r="NY109" s="76"/>
      <c r="NZ109" s="76"/>
      <c r="OA109" s="76"/>
      <c r="OB109" s="76"/>
      <c r="OC109" s="76"/>
      <c r="OD109" s="76"/>
      <c r="OE109" s="76"/>
      <c r="OF109" s="76"/>
      <c r="OG109" s="76"/>
      <c r="OH109" s="76"/>
      <c r="OI109" s="76"/>
      <c r="OJ109" s="76"/>
      <c r="OK109" s="76"/>
      <c r="OL109" s="76"/>
      <c r="OM109" s="76"/>
      <c r="ON109" s="76"/>
      <c r="OO109" s="76"/>
      <c r="OP109" s="76"/>
      <c r="OQ109" s="76"/>
      <c r="OR109" s="76"/>
      <c r="OS109" s="76"/>
      <c r="OT109" s="76"/>
      <c r="OU109" s="76"/>
      <c r="OV109" s="76"/>
      <c r="OW109" s="76"/>
      <c r="OX109" s="76"/>
      <c r="OY109" s="76"/>
      <c r="OZ109" s="76"/>
      <c r="PA109" s="76"/>
      <c r="PB109" s="76"/>
      <c r="PC109" s="76"/>
      <c r="PD109" s="76"/>
      <c r="PE109" s="76"/>
      <c r="PF109" s="76"/>
      <c r="PG109" s="76"/>
      <c r="PH109" s="76"/>
      <c r="PI109" s="76"/>
      <c r="PJ109" s="76"/>
      <c r="PK109" s="76"/>
      <c r="PL109" s="76"/>
      <c r="PM109" s="76"/>
      <c r="PN109" s="76"/>
      <c r="PO109" s="76"/>
      <c r="PP109" s="76"/>
      <c r="PQ109" s="76"/>
      <c r="PR109" s="76"/>
      <c r="PS109" s="76"/>
      <c r="PT109" s="76"/>
      <c r="PU109" s="76"/>
      <c r="PV109" s="76"/>
      <c r="PW109" s="76"/>
      <c r="PX109" s="76"/>
      <c r="PY109" s="76"/>
      <c r="PZ109" s="76"/>
      <c r="QA109" s="76"/>
      <c r="QB109" s="76"/>
      <c r="QC109" s="76"/>
      <c r="QD109" s="76"/>
      <c r="QE109" s="76"/>
      <c r="QF109" s="76"/>
      <c r="QG109" s="76"/>
      <c r="QH109" s="76"/>
      <c r="QI109" s="76"/>
      <c r="QJ109" s="76"/>
      <c r="QK109" s="76"/>
      <c r="QL109" s="76"/>
      <c r="QM109" s="76"/>
      <c r="QN109" s="76"/>
      <c r="QO109" s="76"/>
      <c r="QP109" s="76"/>
      <c r="QQ109" s="76"/>
      <c r="QR109" s="76"/>
      <c r="QS109" s="76"/>
      <c r="QT109" s="76"/>
      <c r="QU109" s="76"/>
      <c r="QV109" s="76"/>
      <c r="QW109" s="76"/>
      <c r="QX109" s="76"/>
      <c r="QY109" s="76"/>
      <c r="QZ109" s="76"/>
      <c r="RA109" s="76"/>
      <c r="RB109" s="76"/>
      <c r="RC109" s="76"/>
      <c r="RD109" s="76"/>
      <c r="RE109" s="76"/>
      <c r="RF109" s="76"/>
      <c r="RG109" s="76"/>
      <c r="RH109" s="76"/>
      <c r="RI109" s="76"/>
      <c r="RJ109" s="76"/>
      <c r="RK109" s="76"/>
      <c r="RL109" s="76"/>
      <c r="RM109" s="76"/>
      <c r="RN109" s="76"/>
      <c r="RO109" s="76"/>
      <c r="RP109" s="76"/>
      <c r="RQ109" s="76"/>
      <c r="RR109" s="76"/>
      <c r="RS109" s="76"/>
      <c r="RT109" s="76"/>
      <c r="RU109" s="76"/>
      <c r="RV109" s="76"/>
      <c r="RW109" s="76"/>
      <c r="RX109" s="76"/>
      <c r="RY109" s="76"/>
      <c r="RZ109" s="76"/>
      <c r="SA109" s="76"/>
      <c r="SB109" s="76"/>
      <c r="SC109" s="76"/>
      <c r="SD109" s="76"/>
      <c r="SE109" s="76"/>
      <c r="SF109" s="76"/>
      <c r="SG109" s="76"/>
      <c r="SH109" s="76"/>
      <c r="SI109" s="76"/>
      <c r="SJ109" s="76"/>
      <c r="SK109" s="76"/>
      <c r="SL109" s="76"/>
      <c r="SM109" s="76"/>
      <c r="SN109" s="76"/>
      <c r="SO109" s="76"/>
      <c r="SP109" s="76"/>
      <c r="SQ109" s="76"/>
      <c r="SR109" s="76"/>
      <c r="SS109" s="76"/>
      <c r="ST109" s="76"/>
      <c r="SU109" s="76"/>
      <c r="SV109" s="76"/>
      <c r="SW109" s="76"/>
      <c r="SX109" s="76"/>
      <c r="SY109" s="76"/>
      <c r="SZ109" s="76"/>
      <c r="TA109" s="76"/>
      <c r="TB109" s="76"/>
      <c r="TC109" s="76"/>
      <c r="TD109" s="76"/>
      <c r="TE109" s="76"/>
      <c r="TF109" s="76"/>
      <c r="TG109" s="76"/>
      <c r="TH109" s="76"/>
      <c r="TI109" s="76"/>
      <c r="TJ109" s="76"/>
      <c r="TK109" s="76"/>
      <c r="TL109" s="76"/>
      <c r="TM109" s="76"/>
      <c r="TN109" s="76"/>
      <c r="TO109" s="76"/>
      <c r="TP109" s="76"/>
      <c r="TQ109" s="76"/>
      <c r="TR109" s="76"/>
      <c r="TS109" s="76"/>
      <c r="TT109" s="76"/>
      <c r="TU109" s="76"/>
      <c r="TV109" s="76"/>
      <c r="TW109" s="76"/>
      <c r="TX109" s="76"/>
      <c r="TY109" s="76"/>
      <c r="TZ109" s="76"/>
      <c r="UA109" s="76"/>
      <c r="UB109" s="76"/>
      <c r="UC109" s="76"/>
      <c r="UD109" s="76"/>
      <c r="UE109" s="76"/>
      <c r="UF109" s="76"/>
      <c r="UG109" s="76"/>
      <c r="UH109" s="76"/>
      <c r="UI109" s="76"/>
      <c r="UJ109" s="76"/>
      <c r="UK109" s="76"/>
      <c r="UL109" s="76"/>
      <c r="UM109" s="76"/>
      <c r="UN109" s="76"/>
      <c r="UO109" s="76"/>
      <c r="UP109" s="76"/>
      <c r="UQ109" s="76"/>
      <c r="UR109" s="76"/>
      <c r="US109" s="76"/>
      <c r="UT109" s="76"/>
      <c r="UU109" s="76"/>
      <c r="UV109" s="76"/>
      <c r="UW109" s="76"/>
      <c r="UX109" s="76"/>
      <c r="UY109" s="76"/>
      <c r="UZ109" s="76"/>
      <c r="VA109" s="76"/>
      <c r="VB109" s="76"/>
      <c r="VC109" s="76"/>
      <c r="VD109" s="76"/>
      <c r="VE109" s="76"/>
      <c r="VF109" s="76"/>
      <c r="VG109" s="76"/>
      <c r="VH109" s="76"/>
      <c r="VI109" s="76"/>
      <c r="VJ109" s="76"/>
      <c r="VK109" s="76"/>
      <c r="VL109" s="76"/>
      <c r="VM109" s="76"/>
      <c r="VN109" s="76"/>
      <c r="VO109" s="76"/>
      <c r="VP109" s="76"/>
      <c r="VQ109" s="76"/>
      <c r="VR109" s="76"/>
      <c r="VS109" s="76"/>
      <c r="VT109" s="76"/>
      <c r="VU109" s="76"/>
      <c r="VV109" s="76"/>
      <c r="VW109" s="76"/>
      <c r="VX109" s="76"/>
      <c r="VY109" s="76"/>
      <c r="VZ109" s="76"/>
      <c r="WA109" s="76"/>
      <c r="WB109" s="76"/>
      <c r="WC109" s="76"/>
      <c r="WD109" s="76"/>
      <c r="WE109" s="76"/>
      <c r="WF109" s="76"/>
      <c r="WG109" s="76"/>
      <c r="WH109" s="76"/>
      <c r="WI109" s="76"/>
      <c r="WJ109" s="76"/>
      <c r="WK109" s="76"/>
      <c r="WL109" s="76"/>
      <c r="WM109" s="76"/>
      <c r="WN109" s="76"/>
      <c r="WO109" s="76"/>
      <c r="WP109" s="76"/>
      <c r="WQ109" s="76"/>
      <c r="WR109" s="76"/>
      <c r="WS109" s="76"/>
      <c r="WT109" s="76"/>
      <c r="WU109" s="76"/>
      <c r="WV109" s="76"/>
      <c r="WW109" s="76"/>
      <c r="WX109" s="76"/>
      <c r="WY109" s="76"/>
      <c r="WZ109" s="76"/>
      <c r="XA109" s="76"/>
      <c r="XB109" s="76"/>
      <c r="XC109" s="76"/>
      <c r="XD109" s="76"/>
      <c r="XE109" s="76"/>
      <c r="XF109" s="76"/>
      <c r="XG109" s="76"/>
      <c r="XH109" s="76"/>
      <c r="XI109" s="76"/>
      <c r="XJ109" s="76"/>
      <c r="XK109" s="76"/>
      <c r="XL109" s="76"/>
      <c r="XM109" s="76"/>
      <c r="XN109" s="76"/>
      <c r="XO109" s="76"/>
      <c r="XP109" s="76"/>
      <c r="XQ109" s="76"/>
      <c r="XR109" s="76"/>
      <c r="XS109" s="76"/>
      <c r="XT109" s="76"/>
      <c r="XU109" s="76"/>
      <c r="XV109" s="76"/>
      <c r="XW109" s="76"/>
      <c r="XX109" s="76"/>
      <c r="XY109" s="76"/>
      <c r="XZ109" s="76"/>
      <c r="YA109" s="76"/>
      <c r="YB109" s="76"/>
      <c r="YC109" s="76"/>
      <c r="YD109" s="76"/>
      <c r="YE109" s="76"/>
      <c r="YF109" s="76"/>
      <c r="YG109" s="76"/>
      <c r="YH109" s="76"/>
      <c r="YI109" s="76"/>
      <c r="YJ109" s="76"/>
      <c r="YK109" s="76"/>
      <c r="YL109" s="76"/>
      <c r="YM109" s="76"/>
      <c r="YN109" s="76"/>
      <c r="YO109" s="76"/>
      <c r="YP109" s="76"/>
      <c r="YQ109" s="76"/>
      <c r="YR109" s="76"/>
      <c r="YS109" s="76"/>
      <c r="YT109" s="76"/>
      <c r="YU109" s="76"/>
      <c r="YV109" s="76"/>
      <c r="YW109" s="76"/>
      <c r="YX109" s="76"/>
      <c r="YY109" s="76"/>
      <c r="YZ109" s="76"/>
      <c r="ZA109" s="76"/>
      <c r="ZB109" s="76"/>
      <c r="ZC109" s="76"/>
      <c r="ZD109" s="76"/>
      <c r="ZE109" s="76"/>
      <c r="ZF109" s="76"/>
      <c r="ZG109" s="76"/>
      <c r="ZH109" s="76"/>
      <c r="ZI109" s="76"/>
      <c r="ZJ109" s="76"/>
      <c r="ZK109" s="76"/>
      <c r="ZL109" s="76"/>
      <c r="ZM109" s="76"/>
      <c r="ZN109" s="76"/>
      <c r="ZO109" s="76"/>
      <c r="ZP109" s="76"/>
      <c r="ZQ109" s="76"/>
      <c r="ZR109" s="76"/>
      <c r="ZS109" s="76"/>
      <c r="ZT109" s="76"/>
      <c r="ZU109" s="76"/>
      <c r="ZV109" s="76"/>
      <c r="ZW109" s="76"/>
      <c r="ZX109" s="76"/>
      <c r="ZY109" s="76"/>
      <c r="ZZ109" s="76"/>
      <c r="AAA109" s="76"/>
      <c r="AAB109" s="76"/>
      <c r="AAC109" s="76"/>
      <c r="AAD109" s="76"/>
      <c r="AAE109" s="76"/>
      <c r="AAF109" s="76"/>
      <c r="AAG109" s="76"/>
      <c r="AAH109" s="76"/>
      <c r="AAI109" s="76"/>
      <c r="AAJ109" s="76"/>
      <c r="AAK109" s="76"/>
      <c r="AAL109" s="76"/>
      <c r="AAM109" s="76"/>
      <c r="AAN109" s="76"/>
      <c r="AAO109" s="76"/>
      <c r="AAP109" s="76"/>
      <c r="AAQ109" s="76"/>
      <c r="AAR109" s="76"/>
      <c r="AAS109" s="76"/>
      <c r="AAT109" s="76"/>
      <c r="AAU109" s="76"/>
      <c r="AAV109" s="76"/>
      <c r="AAW109" s="76"/>
      <c r="AAX109" s="76"/>
      <c r="AAY109" s="76"/>
      <c r="AAZ109" s="76"/>
      <c r="ABA109" s="76"/>
      <c r="ABB109" s="76"/>
      <c r="ABC109" s="76"/>
      <c r="ABD109" s="76"/>
      <c r="ABE109" s="76"/>
      <c r="ABF109" s="76"/>
      <c r="ABG109" s="76"/>
      <c r="ABH109" s="76"/>
      <c r="ABI109" s="76"/>
      <c r="ABJ109" s="76"/>
      <c r="ABK109" s="76"/>
      <c r="ABL109" s="76"/>
      <c r="ABM109" s="76"/>
      <c r="ABN109" s="76"/>
      <c r="ABO109" s="76"/>
      <c r="ABP109" s="76"/>
      <c r="ABQ109" s="76"/>
      <c r="ABR109" s="76"/>
      <c r="ABS109" s="76"/>
      <c r="ABT109" s="76"/>
      <c r="ABU109" s="76"/>
      <c r="ABV109" s="76"/>
      <c r="ABW109" s="76"/>
      <c r="ABX109" s="76"/>
      <c r="ABY109" s="76"/>
      <c r="ABZ109" s="76"/>
      <c r="ACA109" s="76"/>
      <c r="ACB109" s="76"/>
      <c r="ACC109" s="76"/>
      <c r="ACD109" s="76"/>
      <c r="ACE109" s="76"/>
      <c r="ACF109" s="76"/>
      <c r="ACG109" s="76"/>
      <c r="ACH109" s="76"/>
      <c r="ACI109" s="76"/>
      <c r="ACJ109" s="76"/>
      <c r="ACK109" s="76"/>
      <c r="ACL109" s="76"/>
      <c r="ACM109" s="76"/>
      <c r="ACN109" s="76"/>
      <c r="ACO109" s="76"/>
      <c r="ACP109" s="76"/>
      <c r="ACQ109" s="76"/>
      <c r="ACR109" s="76"/>
      <c r="ACS109" s="76"/>
      <c r="ACT109" s="76"/>
      <c r="ACU109" s="76"/>
      <c r="ACV109" s="76"/>
      <c r="ACW109" s="76"/>
      <c r="ACX109" s="76"/>
      <c r="ACY109" s="76"/>
      <c r="ACZ109" s="76"/>
      <c r="ADA109" s="76"/>
      <c r="ADB109" s="76"/>
      <c r="ADC109" s="76"/>
      <c r="ADD109" s="76"/>
      <c r="ADE109" s="76"/>
      <c r="ADF109" s="76"/>
      <c r="ADG109" s="76"/>
      <c r="ADH109" s="76"/>
      <c r="ADI109" s="76"/>
      <c r="ADJ109" s="76"/>
      <c r="ADK109" s="76"/>
      <c r="ADL109" s="76"/>
      <c r="ADM109" s="76"/>
      <c r="ADN109" s="76"/>
      <c r="ADO109" s="76"/>
      <c r="ADP109" s="76"/>
      <c r="ADQ109" s="76"/>
      <c r="ADR109" s="76"/>
      <c r="ADS109" s="76"/>
      <c r="ADT109" s="76"/>
      <c r="ADU109" s="76"/>
      <c r="ADV109" s="76"/>
      <c r="ADW109" s="76"/>
      <c r="ADX109" s="76"/>
      <c r="ADY109" s="76"/>
      <c r="ADZ109" s="76"/>
      <c r="AEA109" s="76"/>
      <c r="AEB109" s="76"/>
      <c r="AEC109" s="76"/>
      <c r="AED109" s="76"/>
      <c r="AEE109" s="76"/>
      <c r="AEF109" s="76"/>
      <c r="AEG109" s="76"/>
      <c r="AEH109" s="76"/>
      <c r="AEI109" s="76"/>
      <c r="AEJ109" s="76"/>
      <c r="AEK109" s="76"/>
      <c r="AEL109" s="76"/>
      <c r="AEM109" s="76"/>
      <c r="AEN109" s="76"/>
      <c r="AEO109" s="76"/>
      <c r="AEP109" s="76"/>
      <c r="AEQ109" s="76"/>
      <c r="AER109" s="76"/>
      <c r="AES109" s="76"/>
      <c r="AET109" s="76"/>
      <c r="AEU109" s="76"/>
      <c r="AEV109" s="76"/>
      <c r="AEW109" s="76"/>
      <c r="AEX109" s="76"/>
      <c r="AEY109" s="76"/>
      <c r="AEZ109" s="76"/>
      <c r="AFA109" s="76"/>
      <c r="AFB109" s="76"/>
      <c r="AFC109" s="76"/>
      <c r="AFD109" s="76"/>
      <c r="AFE109" s="76"/>
      <c r="AFF109" s="76"/>
      <c r="AFG109" s="76"/>
      <c r="AFH109" s="76"/>
      <c r="AFI109" s="76"/>
      <c r="AFJ109" s="76"/>
      <c r="AFK109" s="76"/>
      <c r="AFL109" s="76"/>
      <c r="AFM109" s="76"/>
      <c r="AFN109" s="76"/>
      <c r="AFO109" s="76"/>
      <c r="AFP109" s="76"/>
      <c r="AFQ109" s="76"/>
      <c r="AFR109" s="76"/>
      <c r="AFS109" s="76"/>
      <c r="AFT109" s="76"/>
      <c r="AFU109" s="76"/>
      <c r="AFV109" s="76"/>
      <c r="AFW109" s="76"/>
      <c r="AFX109" s="76"/>
      <c r="AFY109" s="76"/>
      <c r="AFZ109" s="76"/>
      <c r="AGA109" s="76"/>
      <c r="AGB109" s="76"/>
      <c r="AGC109" s="76"/>
      <c r="AGD109" s="76"/>
      <c r="AGE109" s="76"/>
      <c r="AGF109" s="76"/>
      <c r="AGG109" s="76"/>
      <c r="AGH109" s="76"/>
      <c r="AGI109" s="76"/>
      <c r="AGJ109" s="76"/>
      <c r="AGK109" s="76"/>
      <c r="AGL109" s="76"/>
      <c r="AGM109" s="76"/>
      <c r="AGN109" s="76"/>
      <c r="AGO109" s="76"/>
      <c r="AGP109" s="76"/>
      <c r="AGQ109" s="76"/>
      <c r="AGR109" s="76"/>
      <c r="AGS109" s="76"/>
      <c r="AGT109" s="76"/>
      <c r="AGU109" s="76"/>
      <c r="AGV109" s="76"/>
      <c r="AGW109" s="76"/>
      <c r="AGX109" s="76"/>
      <c r="AGY109" s="76"/>
      <c r="AGZ109" s="76"/>
      <c r="AHA109" s="76"/>
      <c r="AHB109" s="76"/>
      <c r="AHC109" s="76"/>
      <c r="AHD109" s="76"/>
      <c r="AHE109" s="76"/>
      <c r="AHF109" s="76"/>
      <c r="AHG109" s="76"/>
      <c r="AHH109" s="76"/>
      <c r="AHI109" s="76"/>
      <c r="AHJ109" s="76"/>
      <c r="AHK109" s="76"/>
      <c r="AHL109" s="76"/>
      <c r="AHM109" s="76"/>
      <c r="AHN109" s="76"/>
      <c r="AHO109" s="76"/>
      <c r="AHP109" s="76"/>
      <c r="AHQ109" s="76"/>
      <c r="AHR109" s="76"/>
      <c r="AHS109" s="76"/>
      <c r="AHT109" s="76"/>
      <c r="AHU109" s="76"/>
      <c r="AHV109" s="76"/>
      <c r="AHW109" s="76"/>
      <c r="AHX109" s="76"/>
      <c r="AHY109" s="76"/>
      <c r="AHZ109" s="76"/>
      <c r="AIA109" s="76"/>
      <c r="AIB109" s="76"/>
      <c r="AIC109" s="76"/>
      <c r="AID109" s="76"/>
      <c r="AIE109" s="76"/>
      <c r="AIF109" s="76"/>
      <c r="AIG109" s="76"/>
      <c r="AIH109" s="76"/>
      <c r="AII109" s="76"/>
      <c r="AIJ109" s="76"/>
      <c r="AIK109" s="76"/>
      <c r="AIL109" s="76"/>
      <c r="AIM109" s="76"/>
      <c r="AIN109" s="76"/>
      <c r="AIO109" s="76"/>
      <c r="AIP109" s="76"/>
      <c r="AIQ109" s="76"/>
      <c r="AIR109" s="76"/>
      <c r="AIS109" s="76"/>
      <c r="AIT109" s="76"/>
      <c r="AIU109" s="76"/>
      <c r="AIV109" s="76"/>
      <c r="AIW109" s="76"/>
      <c r="AIX109" s="76"/>
      <c r="AIY109" s="76"/>
      <c r="AIZ109" s="76"/>
      <c r="AJA109" s="76"/>
      <c r="AJB109" s="76"/>
      <c r="AJC109" s="76"/>
      <c r="AJD109" s="76"/>
      <c r="AJE109" s="76"/>
      <c r="AJF109" s="76"/>
      <c r="AJG109" s="76"/>
      <c r="AJH109" s="76"/>
      <c r="AJI109" s="76"/>
      <c r="AJJ109" s="76"/>
      <c r="AJK109" s="76"/>
      <c r="AJL109" s="76"/>
      <c r="AJM109" s="76"/>
      <c r="AJN109" s="76"/>
      <c r="AJO109" s="76"/>
      <c r="AJP109" s="76"/>
      <c r="AJQ109" s="76"/>
      <c r="AJR109" s="76"/>
      <c r="AJS109" s="76"/>
      <c r="AJT109" s="76"/>
      <c r="AJU109" s="76"/>
      <c r="AJV109" s="76"/>
      <c r="AJW109" s="76"/>
      <c r="AJX109" s="76"/>
      <c r="AJY109" s="76"/>
      <c r="AJZ109" s="76"/>
      <c r="AKA109" s="76"/>
      <c r="AKB109" s="76"/>
      <c r="AKC109" s="76"/>
      <c r="AKD109" s="76"/>
      <c r="AKE109" s="76"/>
      <c r="AKF109" s="76"/>
      <c r="AKG109" s="76"/>
      <c r="AKH109" s="76"/>
      <c r="AKI109" s="76"/>
      <c r="AKJ109" s="76"/>
      <c r="AKK109" s="76"/>
      <c r="AKL109" s="76"/>
      <c r="AKM109" s="76"/>
      <c r="AKN109" s="76"/>
      <c r="AKO109" s="76"/>
      <c r="AKP109" s="76"/>
      <c r="AKQ109" s="76"/>
      <c r="AKR109" s="76"/>
      <c r="AKS109" s="76"/>
      <c r="AKT109" s="76"/>
      <c r="AKU109" s="76"/>
      <c r="AKV109" s="76"/>
      <c r="AKW109" s="76"/>
      <c r="AKX109" s="76"/>
      <c r="AKY109" s="76"/>
      <c r="AKZ109" s="76"/>
      <c r="ALA109" s="76"/>
      <c r="ALB109" s="76"/>
      <c r="ALC109" s="76"/>
      <c r="ALD109" s="76"/>
      <c r="ALE109" s="76"/>
      <c r="ALF109" s="76"/>
      <c r="ALG109" s="76"/>
      <c r="ALH109" s="76"/>
      <c r="ALI109" s="76"/>
      <c r="ALJ109" s="76"/>
      <c r="ALK109" s="76"/>
      <c r="ALL109" s="76"/>
      <c r="ALM109" s="76"/>
      <c r="ALN109" s="76"/>
      <c r="ALO109" s="76"/>
      <c r="ALP109" s="76"/>
      <c r="ALQ109" s="76"/>
      <c r="ALR109" s="76"/>
      <c r="ALS109" s="76"/>
      <c r="ALT109" s="76"/>
      <c r="ALU109" s="76"/>
      <c r="ALV109" s="76"/>
      <c r="ALW109" s="76"/>
      <c r="ALX109" s="76"/>
      <c r="ALY109" s="76"/>
      <c r="ALZ109" s="76"/>
      <c r="AMA109" s="76"/>
      <c r="AMB109" s="76"/>
      <c r="AMC109" s="76"/>
      <c r="AMD109" s="76"/>
      <c r="AME109" s="76"/>
      <c r="AMF109" s="76"/>
      <c r="AMG109" s="76"/>
      <c r="AMH109" s="76"/>
      <c r="AMI109" s="76"/>
      <c r="AMJ109" s="77"/>
    </row>
    <row r="110" spans="1:1024" s="3" customFormat="1" ht="15" customHeight="1">
      <c r="A110" s="201" t="s">
        <v>76</v>
      </c>
      <c r="B110" s="201"/>
      <c r="C110" s="201"/>
      <c r="D110" s="201"/>
      <c r="E110" s="201"/>
      <c r="F110" s="201"/>
      <c r="G110" s="201"/>
      <c r="H110" s="202">
        <f>SUM(H108:I109)</f>
        <v>30.446663866666665</v>
      </c>
      <c r="I110" s="202"/>
      <c r="J110" s="40"/>
      <c r="K110" s="2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6"/>
      <c r="DS110" s="76"/>
      <c r="DT110" s="76"/>
      <c r="DU110" s="76"/>
      <c r="DV110" s="76"/>
      <c r="DW110" s="76"/>
      <c r="DX110" s="76"/>
      <c r="DY110" s="76"/>
      <c r="DZ110" s="76"/>
      <c r="EA110" s="76"/>
      <c r="EB110" s="76"/>
      <c r="EC110" s="76"/>
      <c r="ED110" s="76"/>
      <c r="EE110" s="76"/>
      <c r="EF110" s="76"/>
      <c r="EG110" s="76"/>
      <c r="EH110" s="76"/>
      <c r="EI110" s="76"/>
      <c r="EJ110" s="76"/>
      <c r="EK110" s="76"/>
      <c r="EL110" s="76"/>
      <c r="EM110" s="76"/>
      <c r="EN110" s="76"/>
      <c r="EO110" s="76"/>
      <c r="EP110" s="76"/>
      <c r="EQ110" s="76"/>
      <c r="ER110" s="76"/>
      <c r="ES110" s="76"/>
      <c r="ET110" s="76"/>
      <c r="EU110" s="76"/>
      <c r="EV110" s="76"/>
      <c r="EW110" s="76"/>
      <c r="EX110" s="76"/>
      <c r="EY110" s="76"/>
      <c r="EZ110" s="76"/>
      <c r="FA110" s="76"/>
      <c r="FB110" s="76"/>
      <c r="FC110" s="76"/>
      <c r="FD110" s="76"/>
      <c r="FE110" s="76"/>
      <c r="FF110" s="76"/>
      <c r="FG110" s="76"/>
      <c r="FH110" s="76"/>
      <c r="FI110" s="76"/>
      <c r="FJ110" s="76"/>
      <c r="FK110" s="76"/>
      <c r="FL110" s="76"/>
      <c r="FM110" s="76"/>
      <c r="FN110" s="76"/>
      <c r="FO110" s="76"/>
      <c r="FP110" s="76"/>
      <c r="FQ110" s="76"/>
      <c r="FR110" s="76"/>
      <c r="FS110" s="76"/>
      <c r="FT110" s="76"/>
      <c r="FU110" s="76"/>
      <c r="FV110" s="76"/>
      <c r="FW110" s="76"/>
      <c r="FX110" s="76"/>
      <c r="FY110" s="76"/>
      <c r="FZ110" s="76"/>
      <c r="GA110" s="76"/>
      <c r="GB110" s="76"/>
      <c r="GC110" s="76"/>
      <c r="GD110" s="76"/>
      <c r="GE110" s="76"/>
      <c r="GF110" s="76"/>
      <c r="GG110" s="76"/>
      <c r="GH110" s="76"/>
      <c r="GI110" s="76"/>
      <c r="GJ110" s="76"/>
      <c r="GK110" s="76"/>
      <c r="GL110" s="76"/>
      <c r="GM110" s="76"/>
      <c r="GN110" s="76"/>
      <c r="GO110" s="76"/>
      <c r="GP110" s="76"/>
      <c r="GQ110" s="76"/>
      <c r="GR110" s="76"/>
      <c r="GS110" s="76"/>
      <c r="GT110" s="76"/>
      <c r="GU110" s="76"/>
      <c r="GV110" s="76"/>
      <c r="GW110" s="76"/>
      <c r="GX110" s="76"/>
      <c r="GY110" s="76"/>
      <c r="GZ110" s="76"/>
      <c r="HA110" s="76"/>
      <c r="HB110" s="76"/>
      <c r="HC110" s="76"/>
      <c r="HD110" s="76"/>
      <c r="HE110" s="76"/>
      <c r="HF110" s="76"/>
      <c r="HG110" s="76"/>
      <c r="HH110" s="76"/>
      <c r="HI110" s="76"/>
      <c r="HJ110" s="76"/>
      <c r="HK110" s="76"/>
      <c r="HL110" s="76"/>
      <c r="HM110" s="76"/>
      <c r="HN110" s="76"/>
      <c r="HO110" s="76"/>
      <c r="HP110" s="76"/>
      <c r="HQ110" s="76"/>
      <c r="HR110" s="76"/>
      <c r="HS110" s="76"/>
      <c r="HT110" s="76"/>
      <c r="HU110" s="76"/>
      <c r="HV110" s="76"/>
      <c r="HW110" s="76"/>
      <c r="HX110" s="76"/>
      <c r="HY110" s="76"/>
      <c r="HZ110" s="76"/>
      <c r="IA110" s="76"/>
      <c r="IB110" s="76"/>
      <c r="IC110" s="76"/>
      <c r="ID110" s="76"/>
      <c r="IE110" s="76"/>
      <c r="IF110" s="76"/>
      <c r="IG110" s="76"/>
      <c r="IH110" s="76"/>
      <c r="II110" s="76"/>
      <c r="IJ110" s="76"/>
      <c r="IK110" s="76"/>
      <c r="IL110" s="76"/>
      <c r="IM110" s="76"/>
      <c r="IN110" s="76"/>
      <c r="IO110" s="76"/>
      <c r="IP110" s="76"/>
      <c r="IQ110" s="76"/>
      <c r="IR110" s="76"/>
      <c r="IS110" s="76"/>
      <c r="IT110" s="76"/>
      <c r="IU110" s="76"/>
      <c r="IV110" s="76"/>
      <c r="IW110" s="76"/>
      <c r="IX110" s="76"/>
      <c r="IY110" s="76"/>
      <c r="IZ110" s="76"/>
      <c r="JA110" s="76"/>
      <c r="JB110" s="76"/>
      <c r="JC110" s="76"/>
      <c r="JD110" s="76"/>
      <c r="JE110" s="76"/>
      <c r="JF110" s="76"/>
      <c r="JG110" s="76"/>
      <c r="JH110" s="76"/>
      <c r="JI110" s="76"/>
      <c r="JJ110" s="76"/>
      <c r="JK110" s="76"/>
      <c r="JL110" s="76"/>
      <c r="JM110" s="76"/>
      <c r="JN110" s="76"/>
      <c r="JO110" s="76"/>
      <c r="JP110" s="76"/>
      <c r="JQ110" s="76"/>
      <c r="JR110" s="76"/>
      <c r="JS110" s="76"/>
      <c r="JT110" s="76"/>
      <c r="JU110" s="76"/>
      <c r="JV110" s="76"/>
      <c r="JW110" s="76"/>
      <c r="JX110" s="76"/>
      <c r="JY110" s="76"/>
      <c r="JZ110" s="76"/>
      <c r="KA110" s="76"/>
      <c r="KB110" s="76"/>
      <c r="KC110" s="76"/>
      <c r="KD110" s="76"/>
      <c r="KE110" s="76"/>
      <c r="KF110" s="76"/>
      <c r="KG110" s="76"/>
      <c r="KH110" s="76"/>
      <c r="KI110" s="76"/>
      <c r="KJ110" s="76"/>
      <c r="KK110" s="76"/>
      <c r="KL110" s="76"/>
      <c r="KM110" s="76"/>
      <c r="KN110" s="76"/>
      <c r="KO110" s="76"/>
      <c r="KP110" s="76"/>
      <c r="KQ110" s="76"/>
      <c r="KR110" s="76"/>
      <c r="KS110" s="76"/>
      <c r="KT110" s="76"/>
      <c r="KU110" s="76"/>
      <c r="KV110" s="76"/>
      <c r="KW110" s="76"/>
      <c r="KX110" s="76"/>
      <c r="KY110" s="76"/>
      <c r="KZ110" s="76"/>
      <c r="LA110" s="76"/>
      <c r="LB110" s="76"/>
      <c r="LC110" s="76"/>
      <c r="LD110" s="76"/>
      <c r="LE110" s="76"/>
      <c r="LF110" s="76"/>
      <c r="LG110" s="76"/>
      <c r="LH110" s="76"/>
      <c r="LI110" s="76"/>
      <c r="LJ110" s="76"/>
      <c r="LK110" s="76"/>
      <c r="LL110" s="76"/>
      <c r="LM110" s="76"/>
      <c r="LN110" s="76"/>
      <c r="LO110" s="76"/>
      <c r="LP110" s="76"/>
      <c r="LQ110" s="76"/>
      <c r="LR110" s="76"/>
      <c r="LS110" s="76"/>
      <c r="LT110" s="76"/>
      <c r="LU110" s="76"/>
      <c r="LV110" s="76"/>
      <c r="LW110" s="76"/>
      <c r="LX110" s="76"/>
      <c r="LY110" s="76"/>
      <c r="LZ110" s="76"/>
      <c r="MA110" s="76"/>
      <c r="MB110" s="76"/>
      <c r="MC110" s="76"/>
      <c r="MD110" s="76"/>
      <c r="ME110" s="76"/>
      <c r="MF110" s="76"/>
      <c r="MG110" s="76"/>
      <c r="MH110" s="76"/>
      <c r="MI110" s="76"/>
      <c r="MJ110" s="76"/>
      <c r="MK110" s="76"/>
      <c r="ML110" s="76"/>
      <c r="MM110" s="76"/>
      <c r="MN110" s="76"/>
      <c r="MO110" s="76"/>
      <c r="MP110" s="76"/>
      <c r="MQ110" s="76"/>
      <c r="MR110" s="76"/>
      <c r="MS110" s="76"/>
      <c r="MT110" s="76"/>
      <c r="MU110" s="76"/>
      <c r="MV110" s="76"/>
      <c r="MW110" s="76"/>
      <c r="MX110" s="76"/>
      <c r="MY110" s="76"/>
      <c r="MZ110" s="76"/>
      <c r="NA110" s="76"/>
      <c r="NB110" s="76"/>
      <c r="NC110" s="76"/>
      <c r="ND110" s="76"/>
      <c r="NE110" s="76"/>
      <c r="NF110" s="76"/>
      <c r="NG110" s="76"/>
      <c r="NH110" s="76"/>
      <c r="NI110" s="76"/>
      <c r="NJ110" s="76"/>
      <c r="NK110" s="76"/>
      <c r="NL110" s="76"/>
      <c r="NM110" s="76"/>
      <c r="NN110" s="76"/>
      <c r="NO110" s="76"/>
      <c r="NP110" s="76"/>
      <c r="NQ110" s="76"/>
      <c r="NR110" s="76"/>
      <c r="NS110" s="76"/>
      <c r="NT110" s="76"/>
      <c r="NU110" s="76"/>
      <c r="NV110" s="76"/>
      <c r="NW110" s="76"/>
      <c r="NX110" s="76"/>
      <c r="NY110" s="76"/>
      <c r="NZ110" s="76"/>
      <c r="OA110" s="76"/>
      <c r="OB110" s="76"/>
      <c r="OC110" s="76"/>
      <c r="OD110" s="76"/>
      <c r="OE110" s="76"/>
      <c r="OF110" s="76"/>
      <c r="OG110" s="76"/>
      <c r="OH110" s="76"/>
      <c r="OI110" s="76"/>
      <c r="OJ110" s="76"/>
      <c r="OK110" s="76"/>
      <c r="OL110" s="76"/>
      <c r="OM110" s="76"/>
      <c r="ON110" s="76"/>
      <c r="OO110" s="76"/>
      <c r="OP110" s="76"/>
      <c r="OQ110" s="76"/>
      <c r="OR110" s="76"/>
      <c r="OS110" s="76"/>
      <c r="OT110" s="76"/>
      <c r="OU110" s="76"/>
      <c r="OV110" s="76"/>
      <c r="OW110" s="76"/>
      <c r="OX110" s="76"/>
      <c r="OY110" s="76"/>
      <c r="OZ110" s="76"/>
      <c r="PA110" s="76"/>
      <c r="PB110" s="76"/>
      <c r="PC110" s="76"/>
      <c r="PD110" s="76"/>
      <c r="PE110" s="76"/>
      <c r="PF110" s="76"/>
      <c r="PG110" s="76"/>
      <c r="PH110" s="76"/>
      <c r="PI110" s="76"/>
      <c r="PJ110" s="76"/>
      <c r="PK110" s="76"/>
      <c r="PL110" s="76"/>
      <c r="PM110" s="76"/>
      <c r="PN110" s="76"/>
      <c r="PO110" s="76"/>
      <c r="PP110" s="76"/>
      <c r="PQ110" s="76"/>
      <c r="PR110" s="76"/>
      <c r="PS110" s="76"/>
      <c r="PT110" s="76"/>
      <c r="PU110" s="76"/>
      <c r="PV110" s="76"/>
      <c r="PW110" s="76"/>
      <c r="PX110" s="76"/>
      <c r="PY110" s="76"/>
      <c r="PZ110" s="76"/>
      <c r="QA110" s="76"/>
      <c r="QB110" s="76"/>
      <c r="QC110" s="76"/>
      <c r="QD110" s="76"/>
      <c r="QE110" s="76"/>
      <c r="QF110" s="76"/>
      <c r="QG110" s="76"/>
      <c r="QH110" s="76"/>
      <c r="QI110" s="76"/>
      <c r="QJ110" s="76"/>
      <c r="QK110" s="76"/>
      <c r="QL110" s="76"/>
      <c r="QM110" s="76"/>
      <c r="QN110" s="76"/>
      <c r="QO110" s="76"/>
      <c r="QP110" s="76"/>
      <c r="QQ110" s="76"/>
      <c r="QR110" s="76"/>
      <c r="QS110" s="76"/>
      <c r="QT110" s="76"/>
      <c r="QU110" s="76"/>
      <c r="QV110" s="76"/>
      <c r="QW110" s="76"/>
      <c r="QX110" s="76"/>
      <c r="QY110" s="76"/>
      <c r="QZ110" s="76"/>
      <c r="RA110" s="76"/>
      <c r="RB110" s="76"/>
      <c r="RC110" s="76"/>
      <c r="RD110" s="76"/>
      <c r="RE110" s="76"/>
      <c r="RF110" s="76"/>
      <c r="RG110" s="76"/>
      <c r="RH110" s="76"/>
      <c r="RI110" s="76"/>
      <c r="RJ110" s="76"/>
      <c r="RK110" s="76"/>
      <c r="RL110" s="76"/>
      <c r="RM110" s="76"/>
      <c r="RN110" s="76"/>
      <c r="RO110" s="76"/>
      <c r="RP110" s="76"/>
      <c r="RQ110" s="76"/>
      <c r="RR110" s="76"/>
      <c r="RS110" s="76"/>
      <c r="RT110" s="76"/>
      <c r="RU110" s="76"/>
      <c r="RV110" s="76"/>
      <c r="RW110" s="76"/>
      <c r="RX110" s="76"/>
      <c r="RY110" s="76"/>
      <c r="RZ110" s="76"/>
      <c r="SA110" s="76"/>
      <c r="SB110" s="76"/>
      <c r="SC110" s="76"/>
      <c r="SD110" s="76"/>
      <c r="SE110" s="76"/>
      <c r="SF110" s="76"/>
      <c r="SG110" s="76"/>
      <c r="SH110" s="76"/>
      <c r="SI110" s="76"/>
      <c r="SJ110" s="76"/>
      <c r="SK110" s="76"/>
      <c r="SL110" s="76"/>
      <c r="SM110" s="76"/>
      <c r="SN110" s="76"/>
      <c r="SO110" s="76"/>
      <c r="SP110" s="76"/>
      <c r="SQ110" s="76"/>
      <c r="SR110" s="76"/>
      <c r="SS110" s="76"/>
      <c r="ST110" s="76"/>
      <c r="SU110" s="76"/>
      <c r="SV110" s="76"/>
      <c r="SW110" s="76"/>
      <c r="SX110" s="76"/>
      <c r="SY110" s="76"/>
      <c r="SZ110" s="76"/>
      <c r="TA110" s="76"/>
      <c r="TB110" s="76"/>
      <c r="TC110" s="76"/>
      <c r="TD110" s="76"/>
      <c r="TE110" s="76"/>
      <c r="TF110" s="76"/>
      <c r="TG110" s="76"/>
      <c r="TH110" s="76"/>
      <c r="TI110" s="76"/>
      <c r="TJ110" s="76"/>
      <c r="TK110" s="76"/>
      <c r="TL110" s="76"/>
      <c r="TM110" s="76"/>
      <c r="TN110" s="76"/>
      <c r="TO110" s="76"/>
      <c r="TP110" s="76"/>
      <c r="TQ110" s="76"/>
      <c r="TR110" s="76"/>
      <c r="TS110" s="76"/>
      <c r="TT110" s="76"/>
      <c r="TU110" s="76"/>
      <c r="TV110" s="76"/>
      <c r="TW110" s="76"/>
      <c r="TX110" s="76"/>
      <c r="TY110" s="76"/>
      <c r="TZ110" s="76"/>
      <c r="UA110" s="76"/>
      <c r="UB110" s="76"/>
      <c r="UC110" s="76"/>
      <c r="UD110" s="76"/>
      <c r="UE110" s="76"/>
      <c r="UF110" s="76"/>
      <c r="UG110" s="76"/>
      <c r="UH110" s="76"/>
      <c r="UI110" s="76"/>
      <c r="UJ110" s="76"/>
      <c r="UK110" s="76"/>
      <c r="UL110" s="76"/>
      <c r="UM110" s="76"/>
      <c r="UN110" s="76"/>
      <c r="UO110" s="76"/>
      <c r="UP110" s="76"/>
      <c r="UQ110" s="76"/>
      <c r="UR110" s="76"/>
      <c r="US110" s="76"/>
      <c r="UT110" s="76"/>
      <c r="UU110" s="76"/>
      <c r="UV110" s="76"/>
      <c r="UW110" s="76"/>
      <c r="UX110" s="76"/>
      <c r="UY110" s="76"/>
      <c r="UZ110" s="76"/>
      <c r="VA110" s="76"/>
      <c r="VB110" s="76"/>
      <c r="VC110" s="76"/>
      <c r="VD110" s="76"/>
      <c r="VE110" s="76"/>
      <c r="VF110" s="76"/>
      <c r="VG110" s="76"/>
      <c r="VH110" s="76"/>
      <c r="VI110" s="76"/>
      <c r="VJ110" s="76"/>
      <c r="VK110" s="76"/>
      <c r="VL110" s="76"/>
      <c r="VM110" s="76"/>
      <c r="VN110" s="76"/>
      <c r="VO110" s="76"/>
      <c r="VP110" s="76"/>
      <c r="VQ110" s="76"/>
      <c r="VR110" s="76"/>
      <c r="VS110" s="76"/>
      <c r="VT110" s="76"/>
      <c r="VU110" s="76"/>
      <c r="VV110" s="76"/>
      <c r="VW110" s="76"/>
      <c r="VX110" s="76"/>
      <c r="VY110" s="76"/>
      <c r="VZ110" s="76"/>
      <c r="WA110" s="76"/>
      <c r="WB110" s="76"/>
      <c r="WC110" s="76"/>
      <c r="WD110" s="76"/>
      <c r="WE110" s="76"/>
      <c r="WF110" s="76"/>
      <c r="WG110" s="76"/>
      <c r="WH110" s="76"/>
      <c r="WI110" s="76"/>
      <c r="WJ110" s="76"/>
      <c r="WK110" s="76"/>
      <c r="WL110" s="76"/>
      <c r="WM110" s="76"/>
      <c r="WN110" s="76"/>
      <c r="WO110" s="76"/>
      <c r="WP110" s="76"/>
      <c r="WQ110" s="76"/>
      <c r="WR110" s="76"/>
      <c r="WS110" s="76"/>
      <c r="WT110" s="76"/>
      <c r="WU110" s="76"/>
      <c r="WV110" s="76"/>
      <c r="WW110" s="76"/>
      <c r="WX110" s="76"/>
      <c r="WY110" s="76"/>
      <c r="WZ110" s="76"/>
      <c r="XA110" s="76"/>
      <c r="XB110" s="76"/>
      <c r="XC110" s="76"/>
      <c r="XD110" s="76"/>
      <c r="XE110" s="76"/>
      <c r="XF110" s="76"/>
      <c r="XG110" s="76"/>
      <c r="XH110" s="76"/>
      <c r="XI110" s="76"/>
      <c r="XJ110" s="76"/>
      <c r="XK110" s="76"/>
      <c r="XL110" s="76"/>
      <c r="XM110" s="76"/>
      <c r="XN110" s="76"/>
      <c r="XO110" s="76"/>
      <c r="XP110" s="76"/>
      <c r="XQ110" s="76"/>
      <c r="XR110" s="76"/>
      <c r="XS110" s="76"/>
      <c r="XT110" s="76"/>
      <c r="XU110" s="76"/>
      <c r="XV110" s="76"/>
      <c r="XW110" s="76"/>
      <c r="XX110" s="76"/>
      <c r="XY110" s="76"/>
      <c r="XZ110" s="76"/>
      <c r="YA110" s="76"/>
      <c r="YB110" s="76"/>
      <c r="YC110" s="76"/>
      <c r="YD110" s="76"/>
      <c r="YE110" s="76"/>
      <c r="YF110" s="76"/>
      <c r="YG110" s="76"/>
      <c r="YH110" s="76"/>
      <c r="YI110" s="76"/>
      <c r="YJ110" s="76"/>
      <c r="YK110" s="76"/>
      <c r="YL110" s="76"/>
      <c r="YM110" s="76"/>
      <c r="YN110" s="76"/>
      <c r="YO110" s="76"/>
      <c r="YP110" s="76"/>
      <c r="YQ110" s="76"/>
      <c r="YR110" s="76"/>
      <c r="YS110" s="76"/>
      <c r="YT110" s="76"/>
      <c r="YU110" s="76"/>
      <c r="YV110" s="76"/>
      <c r="YW110" s="76"/>
      <c r="YX110" s="76"/>
      <c r="YY110" s="76"/>
      <c r="YZ110" s="76"/>
      <c r="ZA110" s="76"/>
      <c r="ZB110" s="76"/>
      <c r="ZC110" s="76"/>
      <c r="ZD110" s="76"/>
      <c r="ZE110" s="76"/>
      <c r="ZF110" s="76"/>
      <c r="ZG110" s="76"/>
      <c r="ZH110" s="76"/>
      <c r="ZI110" s="76"/>
      <c r="ZJ110" s="76"/>
      <c r="ZK110" s="76"/>
      <c r="ZL110" s="76"/>
      <c r="ZM110" s="76"/>
      <c r="ZN110" s="76"/>
      <c r="ZO110" s="76"/>
      <c r="ZP110" s="76"/>
      <c r="ZQ110" s="76"/>
      <c r="ZR110" s="76"/>
      <c r="ZS110" s="76"/>
      <c r="ZT110" s="76"/>
      <c r="ZU110" s="76"/>
      <c r="ZV110" s="76"/>
      <c r="ZW110" s="76"/>
      <c r="ZX110" s="76"/>
      <c r="ZY110" s="76"/>
      <c r="ZZ110" s="76"/>
      <c r="AAA110" s="76"/>
      <c r="AAB110" s="76"/>
      <c r="AAC110" s="76"/>
      <c r="AAD110" s="76"/>
      <c r="AAE110" s="76"/>
      <c r="AAF110" s="76"/>
      <c r="AAG110" s="76"/>
      <c r="AAH110" s="76"/>
      <c r="AAI110" s="76"/>
      <c r="AAJ110" s="76"/>
      <c r="AAK110" s="76"/>
      <c r="AAL110" s="76"/>
      <c r="AAM110" s="76"/>
      <c r="AAN110" s="76"/>
      <c r="AAO110" s="76"/>
      <c r="AAP110" s="76"/>
      <c r="AAQ110" s="76"/>
      <c r="AAR110" s="76"/>
      <c r="AAS110" s="76"/>
      <c r="AAT110" s="76"/>
      <c r="AAU110" s="76"/>
      <c r="AAV110" s="76"/>
      <c r="AAW110" s="76"/>
      <c r="AAX110" s="76"/>
      <c r="AAY110" s="76"/>
      <c r="AAZ110" s="76"/>
      <c r="ABA110" s="76"/>
      <c r="ABB110" s="76"/>
      <c r="ABC110" s="76"/>
      <c r="ABD110" s="76"/>
      <c r="ABE110" s="76"/>
      <c r="ABF110" s="76"/>
      <c r="ABG110" s="76"/>
      <c r="ABH110" s="76"/>
      <c r="ABI110" s="76"/>
      <c r="ABJ110" s="76"/>
      <c r="ABK110" s="76"/>
      <c r="ABL110" s="76"/>
      <c r="ABM110" s="76"/>
      <c r="ABN110" s="76"/>
      <c r="ABO110" s="76"/>
      <c r="ABP110" s="76"/>
      <c r="ABQ110" s="76"/>
      <c r="ABR110" s="76"/>
      <c r="ABS110" s="76"/>
      <c r="ABT110" s="76"/>
      <c r="ABU110" s="76"/>
      <c r="ABV110" s="76"/>
      <c r="ABW110" s="76"/>
      <c r="ABX110" s="76"/>
      <c r="ABY110" s="76"/>
      <c r="ABZ110" s="76"/>
      <c r="ACA110" s="76"/>
      <c r="ACB110" s="76"/>
      <c r="ACC110" s="76"/>
      <c r="ACD110" s="76"/>
      <c r="ACE110" s="76"/>
      <c r="ACF110" s="76"/>
      <c r="ACG110" s="76"/>
      <c r="ACH110" s="76"/>
      <c r="ACI110" s="76"/>
      <c r="ACJ110" s="76"/>
      <c r="ACK110" s="76"/>
      <c r="ACL110" s="76"/>
      <c r="ACM110" s="76"/>
      <c r="ACN110" s="76"/>
      <c r="ACO110" s="76"/>
      <c r="ACP110" s="76"/>
      <c r="ACQ110" s="76"/>
      <c r="ACR110" s="76"/>
      <c r="ACS110" s="76"/>
      <c r="ACT110" s="76"/>
      <c r="ACU110" s="76"/>
      <c r="ACV110" s="76"/>
      <c r="ACW110" s="76"/>
      <c r="ACX110" s="76"/>
      <c r="ACY110" s="76"/>
      <c r="ACZ110" s="76"/>
      <c r="ADA110" s="76"/>
      <c r="ADB110" s="76"/>
      <c r="ADC110" s="76"/>
      <c r="ADD110" s="76"/>
      <c r="ADE110" s="76"/>
      <c r="ADF110" s="76"/>
      <c r="ADG110" s="76"/>
      <c r="ADH110" s="76"/>
      <c r="ADI110" s="76"/>
      <c r="ADJ110" s="76"/>
      <c r="ADK110" s="76"/>
      <c r="ADL110" s="76"/>
      <c r="ADM110" s="76"/>
      <c r="ADN110" s="76"/>
      <c r="ADO110" s="76"/>
      <c r="ADP110" s="76"/>
      <c r="ADQ110" s="76"/>
      <c r="ADR110" s="76"/>
      <c r="ADS110" s="76"/>
      <c r="ADT110" s="76"/>
      <c r="ADU110" s="76"/>
      <c r="ADV110" s="76"/>
      <c r="ADW110" s="76"/>
      <c r="ADX110" s="76"/>
      <c r="ADY110" s="76"/>
      <c r="ADZ110" s="76"/>
      <c r="AEA110" s="76"/>
      <c r="AEB110" s="76"/>
      <c r="AEC110" s="76"/>
      <c r="AED110" s="76"/>
      <c r="AEE110" s="76"/>
      <c r="AEF110" s="76"/>
      <c r="AEG110" s="76"/>
      <c r="AEH110" s="76"/>
      <c r="AEI110" s="76"/>
      <c r="AEJ110" s="76"/>
      <c r="AEK110" s="76"/>
      <c r="AEL110" s="76"/>
      <c r="AEM110" s="76"/>
      <c r="AEN110" s="76"/>
      <c r="AEO110" s="76"/>
      <c r="AEP110" s="76"/>
      <c r="AEQ110" s="76"/>
      <c r="AER110" s="76"/>
      <c r="AES110" s="76"/>
      <c r="AET110" s="76"/>
      <c r="AEU110" s="76"/>
      <c r="AEV110" s="76"/>
      <c r="AEW110" s="76"/>
      <c r="AEX110" s="76"/>
      <c r="AEY110" s="76"/>
      <c r="AEZ110" s="76"/>
      <c r="AFA110" s="76"/>
      <c r="AFB110" s="76"/>
      <c r="AFC110" s="76"/>
      <c r="AFD110" s="76"/>
      <c r="AFE110" s="76"/>
      <c r="AFF110" s="76"/>
      <c r="AFG110" s="76"/>
      <c r="AFH110" s="76"/>
      <c r="AFI110" s="76"/>
      <c r="AFJ110" s="76"/>
      <c r="AFK110" s="76"/>
      <c r="AFL110" s="76"/>
      <c r="AFM110" s="76"/>
      <c r="AFN110" s="76"/>
      <c r="AFO110" s="76"/>
      <c r="AFP110" s="76"/>
      <c r="AFQ110" s="76"/>
      <c r="AFR110" s="76"/>
      <c r="AFS110" s="76"/>
      <c r="AFT110" s="76"/>
      <c r="AFU110" s="76"/>
      <c r="AFV110" s="76"/>
      <c r="AFW110" s="76"/>
      <c r="AFX110" s="76"/>
      <c r="AFY110" s="76"/>
      <c r="AFZ110" s="76"/>
      <c r="AGA110" s="76"/>
      <c r="AGB110" s="76"/>
      <c r="AGC110" s="76"/>
      <c r="AGD110" s="76"/>
      <c r="AGE110" s="76"/>
      <c r="AGF110" s="76"/>
      <c r="AGG110" s="76"/>
      <c r="AGH110" s="76"/>
      <c r="AGI110" s="76"/>
      <c r="AGJ110" s="76"/>
      <c r="AGK110" s="76"/>
      <c r="AGL110" s="76"/>
      <c r="AGM110" s="76"/>
      <c r="AGN110" s="76"/>
      <c r="AGO110" s="76"/>
      <c r="AGP110" s="76"/>
      <c r="AGQ110" s="76"/>
      <c r="AGR110" s="76"/>
      <c r="AGS110" s="76"/>
      <c r="AGT110" s="76"/>
      <c r="AGU110" s="76"/>
      <c r="AGV110" s="76"/>
      <c r="AGW110" s="76"/>
      <c r="AGX110" s="76"/>
      <c r="AGY110" s="76"/>
      <c r="AGZ110" s="76"/>
      <c r="AHA110" s="76"/>
      <c r="AHB110" s="76"/>
      <c r="AHC110" s="76"/>
      <c r="AHD110" s="76"/>
      <c r="AHE110" s="76"/>
      <c r="AHF110" s="76"/>
      <c r="AHG110" s="76"/>
      <c r="AHH110" s="76"/>
      <c r="AHI110" s="76"/>
      <c r="AHJ110" s="76"/>
      <c r="AHK110" s="76"/>
      <c r="AHL110" s="76"/>
      <c r="AHM110" s="76"/>
      <c r="AHN110" s="76"/>
      <c r="AHO110" s="76"/>
      <c r="AHP110" s="76"/>
      <c r="AHQ110" s="76"/>
      <c r="AHR110" s="76"/>
      <c r="AHS110" s="76"/>
      <c r="AHT110" s="76"/>
      <c r="AHU110" s="76"/>
      <c r="AHV110" s="76"/>
      <c r="AHW110" s="76"/>
      <c r="AHX110" s="76"/>
      <c r="AHY110" s="76"/>
      <c r="AHZ110" s="76"/>
      <c r="AIA110" s="76"/>
      <c r="AIB110" s="76"/>
      <c r="AIC110" s="76"/>
      <c r="AID110" s="76"/>
      <c r="AIE110" s="76"/>
      <c r="AIF110" s="76"/>
      <c r="AIG110" s="76"/>
      <c r="AIH110" s="76"/>
      <c r="AII110" s="76"/>
      <c r="AIJ110" s="76"/>
      <c r="AIK110" s="76"/>
      <c r="AIL110" s="76"/>
      <c r="AIM110" s="76"/>
      <c r="AIN110" s="76"/>
      <c r="AIO110" s="76"/>
      <c r="AIP110" s="76"/>
      <c r="AIQ110" s="76"/>
      <c r="AIR110" s="76"/>
      <c r="AIS110" s="76"/>
      <c r="AIT110" s="76"/>
      <c r="AIU110" s="76"/>
      <c r="AIV110" s="76"/>
      <c r="AIW110" s="76"/>
      <c r="AIX110" s="76"/>
      <c r="AIY110" s="76"/>
      <c r="AIZ110" s="76"/>
      <c r="AJA110" s="76"/>
      <c r="AJB110" s="76"/>
      <c r="AJC110" s="76"/>
      <c r="AJD110" s="76"/>
      <c r="AJE110" s="76"/>
      <c r="AJF110" s="76"/>
      <c r="AJG110" s="76"/>
      <c r="AJH110" s="76"/>
      <c r="AJI110" s="76"/>
      <c r="AJJ110" s="76"/>
      <c r="AJK110" s="76"/>
      <c r="AJL110" s="76"/>
      <c r="AJM110" s="76"/>
      <c r="AJN110" s="76"/>
      <c r="AJO110" s="76"/>
      <c r="AJP110" s="76"/>
      <c r="AJQ110" s="76"/>
      <c r="AJR110" s="76"/>
      <c r="AJS110" s="76"/>
      <c r="AJT110" s="76"/>
      <c r="AJU110" s="76"/>
      <c r="AJV110" s="76"/>
      <c r="AJW110" s="76"/>
      <c r="AJX110" s="76"/>
      <c r="AJY110" s="76"/>
      <c r="AJZ110" s="76"/>
      <c r="AKA110" s="76"/>
      <c r="AKB110" s="76"/>
      <c r="AKC110" s="76"/>
      <c r="AKD110" s="76"/>
      <c r="AKE110" s="76"/>
      <c r="AKF110" s="76"/>
      <c r="AKG110" s="76"/>
      <c r="AKH110" s="76"/>
      <c r="AKI110" s="76"/>
      <c r="AKJ110" s="76"/>
      <c r="AKK110" s="76"/>
      <c r="AKL110" s="76"/>
      <c r="AKM110" s="76"/>
      <c r="AKN110" s="76"/>
      <c r="AKO110" s="76"/>
      <c r="AKP110" s="76"/>
      <c r="AKQ110" s="76"/>
      <c r="AKR110" s="76"/>
      <c r="AKS110" s="76"/>
      <c r="AKT110" s="76"/>
      <c r="AKU110" s="76"/>
      <c r="AKV110" s="76"/>
      <c r="AKW110" s="76"/>
      <c r="AKX110" s="76"/>
      <c r="AKY110" s="76"/>
      <c r="AKZ110" s="76"/>
      <c r="ALA110" s="76"/>
      <c r="ALB110" s="76"/>
      <c r="ALC110" s="76"/>
      <c r="ALD110" s="76"/>
      <c r="ALE110" s="76"/>
      <c r="ALF110" s="76"/>
      <c r="ALG110" s="76"/>
      <c r="ALH110" s="76"/>
      <c r="ALI110" s="76"/>
      <c r="ALJ110" s="76"/>
      <c r="ALK110" s="76"/>
      <c r="ALL110" s="76"/>
      <c r="ALM110" s="76"/>
      <c r="ALN110" s="76"/>
      <c r="ALO110" s="76"/>
      <c r="ALP110" s="76"/>
      <c r="ALQ110" s="76"/>
      <c r="ALR110" s="76"/>
      <c r="ALS110" s="76"/>
      <c r="ALT110" s="76"/>
      <c r="ALU110" s="76"/>
      <c r="ALV110" s="76"/>
      <c r="ALW110" s="76"/>
      <c r="ALX110" s="76"/>
      <c r="ALY110" s="76"/>
      <c r="ALZ110" s="76"/>
      <c r="AMA110" s="76"/>
      <c r="AMB110" s="76"/>
      <c r="AMC110" s="76"/>
      <c r="AMD110" s="76"/>
      <c r="AME110" s="76"/>
      <c r="AMF110" s="76"/>
      <c r="AMG110" s="76"/>
      <c r="AMH110" s="76"/>
      <c r="AMI110" s="76"/>
      <c r="AMJ110" s="77"/>
    </row>
    <row r="111" spans="1:1024" s="3" customFormat="1" ht="15" customHeight="1">
      <c r="A111" s="203"/>
      <c r="B111" s="203"/>
      <c r="C111" s="203"/>
      <c r="D111" s="203"/>
      <c r="E111" s="203"/>
      <c r="F111" s="203"/>
      <c r="G111" s="203"/>
      <c r="H111" s="203"/>
      <c r="I111" s="203"/>
      <c r="J111" s="4"/>
      <c r="K111" s="2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  <c r="HZ111" s="76"/>
      <c r="IA111" s="76"/>
      <c r="IB111" s="76"/>
      <c r="IC111" s="76"/>
      <c r="ID111" s="76"/>
      <c r="IE111" s="76"/>
      <c r="IF111" s="76"/>
      <c r="IG111" s="76"/>
      <c r="IH111" s="76"/>
      <c r="II111" s="76"/>
      <c r="IJ111" s="76"/>
      <c r="IK111" s="76"/>
      <c r="IL111" s="76"/>
      <c r="IM111" s="76"/>
      <c r="IN111" s="76"/>
      <c r="IO111" s="76"/>
      <c r="IP111" s="76"/>
      <c r="IQ111" s="76"/>
      <c r="IR111" s="76"/>
      <c r="IS111" s="76"/>
      <c r="IT111" s="76"/>
      <c r="IU111" s="76"/>
      <c r="IV111" s="76"/>
      <c r="IW111" s="76"/>
      <c r="IX111" s="76"/>
      <c r="IY111" s="76"/>
      <c r="IZ111" s="76"/>
      <c r="JA111" s="76"/>
      <c r="JB111" s="76"/>
      <c r="JC111" s="76"/>
      <c r="JD111" s="76"/>
      <c r="JE111" s="76"/>
      <c r="JF111" s="76"/>
      <c r="JG111" s="76"/>
      <c r="JH111" s="76"/>
      <c r="JI111" s="76"/>
      <c r="JJ111" s="76"/>
      <c r="JK111" s="76"/>
      <c r="JL111" s="76"/>
      <c r="JM111" s="76"/>
      <c r="JN111" s="76"/>
      <c r="JO111" s="76"/>
      <c r="JP111" s="76"/>
      <c r="JQ111" s="76"/>
      <c r="JR111" s="76"/>
      <c r="JS111" s="76"/>
      <c r="JT111" s="76"/>
      <c r="JU111" s="76"/>
      <c r="JV111" s="76"/>
      <c r="JW111" s="76"/>
      <c r="JX111" s="76"/>
      <c r="JY111" s="76"/>
      <c r="JZ111" s="76"/>
      <c r="KA111" s="76"/>
      <c r="KB111" s="76"/>
      <c r="KC111" s="76"/>
      <c r="KD111" s="76"/>
      <c r="KE111" s="76"/>
      <c r="KF111" s="76"/>
      <c r="KG111" s="76"/>
      <c r="KH111" s="76"/>
      <c r="KI111" s="76"/>
      <c r="KJ111" s="76"/>
      <c r="KK111" s="76"/>
      <c r="KL111" s="76"/>
      <c r="KM111" s="76"/>
      <c r="KN111" s="76"/>
      <c r="KO111" s="76"/>
      <c r="KP111" s="76"/>
      <c r="KQ111" s="76"/>
      <c r="KR111" s="76"/>
      <c r="KS111" s="76"/>
      <c r="KT111" s="76"/>
      <c r="KU111" s="76"/>
      <c r="KV111" s="76"/>
      <c r="KW111" s="76"/>
      <c r="KX111" s="76"/>
      <c r="KY111" s="76"/>
      <c r="KZ111" s="76"/>
      <c r="LA111" s="76"/>
      <c r="LB111" s="76"/>
      <c r="LC111" s="76"/>
      <c r="LD111" s="76"/>
      <c r="LE111" s="76"/>
      <c r="LF111" s="76"/>
      <c r="LG111" s="76"/>
      <c r="LH111" s="76"/>
      <c r="LI111" s="76"/>
      <c r="LJ111" s="76"/>
      <c r="LK111" s="76"/>
      <c r="LL111" s="76"/>
      <c r="LM111" s="76"/>
      <c r="LN111" s="76"/>
      <c r="LO111" s="76"/>
      <c r="LP111" s="76"/>
      <c r="LQ111" s="76"/>
      <c r="LR111" s="76"/>
      <c r="LS111" s="76"/>
      <c r="LT111" s="76"/>
      <c r="LU111" s="76"/>
      <c r="LV111" s="76"/>
      <c r="LW111" s="76"/>
      <c r="LX111" s="76"/>
      <c r="LY111" s="76"/>
      <c r="LZ111" s="76"/>
      <c r="MA111" s="76"/>
      <c r="MB111" s="76"/>
      <c r="MC111" s="76"/>
      <c r="MD111" s="76"/>
      <c r="ME111" s="76"/>
      <c r="MF111" s="76"/>
      <c r="MG111" s="76"/>
      <c r="MH111" s="76"/>
      <c r="MI111" s="76"/>
      <c r="MJ111" s="76"/>
      <c r="MK111" s="76"/>
      <c r="ML111" s="76"/>
      <c r="MM111" s="76"/>
      <c r="MN111" s="76"/>
      <c r="MO111" s="76"/>
      <c r="MP111" s="76"/>
      <c r="MQ111" s="76"/>
      <c r="MR111" s="76"/>
      <c r="MS111" s="76"/>
      <c r="MT111" s="76"/>
      <c r="MU111" s="76"/>
      <c r="MV111" s="76"/>
      <c r="MW111" s="76"/>
      <c r="MX111" s="76"/>
      <c r="MY111" s="76"/>
      <c r="MZ111" s="76"/>
      <c r="NA111" s="76"/>
      <c r="NB111" s="76"/>
      <c r="NC111" s="76"/>
      <c r="ND111" s="76"/>
      <c r="NE111" s="76"/>
      <c r="NF111" s="76"/>
      <c r="NG111" s="76"/>
      <c r="NH111" s="76"/>
      <c r="NI111" s="76"/>
      <c r="NJ111" s="76"/>
      <c r="NK111" s="76"/>
      <c r="NL111" s="76"/>
      <c r="NM111" s="76"/>
      <c r="NN111" s="76"/>
      <c r="NO111" s="76"/>
      <c r="NP111" s="76"/>
      <c r="NQ111" s="76"/>
      <c r="NR111" s="76"/>
      <c r="NS111" s="76"/>
      <c r="NT111" s="76"/>
      <c r="NU111" s="76"/>
      <c r="NV111" s="76"/>
      <c r="NW111" s="76"/>
      <c r="NX111" s="76"/>
      <c r="NY111" s="76"/>
      <c r="NZ111" s="76"/>
      <c r="OA111" s="76"/>
      <c r="OB111" s="76"/>
      <c r="OC111" s="76"/>
      <c r="OD111" s="76"/>
      <c r="OE111" s="76"/>
      <c r="OF111" s="76"/>
      <c r="OG111" s="76"/>
      <c r="OH111" s="76"/>
      <c r="OI111" s="76"/>
      <c r="OJ111" s="76"/>
      <c r="OK111" s="76"/>
      <c r="OL111" s="76"/>
      <c r="OM111" s="76"/>
      <c r="ON111" s="76"/>
      <c r="OO111" s="76"/>
      <c r="OP111" s="76"/>
      <c r="OQ111" s="76"/>
      <c r="OR111" s="76"/>
      <c r="OS111" s="76"/>
      <c r="OT111" s="76"/>
      <c r="OU111" s="76"/>
      <c r="OV111" s="76"/>
      <c r="OW111" s="76"/>
      <c r="OX111" s="76"/>
      <c r="OY111" s="76"/>
      <c r="OZ111" s="76"/>
      <c r="PA111" s="76"/>
      <c r="PB111" s="76"/>
      <c r="PC111" s="76"/>
      <c r="PD111" s="76"/>
      <c r="PE111" s="76"/>
      <c r="PF111" s="76"/>
      <c r="PG111" s="76"/>
      <c r="PH111" s="76"/>
      <c r="PI111" s="76"/>
      <c r="PJ111" s="76"/>
      <c r="PK111" s="76"/>
      <c r="PL111" s="76"/>
      <c r="PM111" s="76"/>
      <c r="PN111" s="76"/>
      <c r="PO111" s="76"/>
      <c r="PP111" s="76"/>
      <c r="PQ111" s="76"/>
      <c r="PR111" s="76"/>
      <c r="PS111" s="76"/>
      <c r="PT111" s="76"/>
      <c r="PU111" s="76"/>
      <c r="PV111" s="76"/>
      <c r="PW111" s="76"/>
      <c r="PX111" s="76"/>
      <c r="PY111" s="76"/>
      <c r="PZ111" s="76"/>
      <c r="QA111" s="76"/>
      <c r="QB111" s="76"/>
      <c r="QC111" s="76"/>
      <c r="QD111" s="76"/>
      <c r="QE111" s="76"/>
      <c r="QF111" s="76"/>
      <c r="QG111" s="76"/>
      <c r="QH111" s="76"/>
      <c r="QI111" s="76"/>
      <c r="QJ111" s="76"/>
      <c r="QK111" s="76"/>
      <c r="QL111" s="76"/>
      <c r="QM111" s="76"/>
      <c r="QN111" s="76"/>
      <c r="QO111" s="76"/>
      <c r="QP111" s="76"/>
      <c r="QQ111" s="76"/>
      <c r="QR111" s="76"/>
      <c r="QS111" s="76"/>
      <c r="QT111" s="76"/>
      <c r="QU111" s="76"/>
      <c r="QV111" s="76"/>
      <c r="QW111" s="76"/>
      <c r="QX111" s="76"/>
      <c r="QY111" s="76"/>
      <c r="QZ111" s="76"/>
      <c r="RA111" s="76"/>
      <c r="RB111" s="76"/>
      <c r="RC111" s="76"/>
      <c r="RD111" s="76"/>
      <c r="RE111" s="76"/>
      <c r="RF111" s="76"/>
      <c r="RG111" s="76"/>
      <c r="RH111" s="76"/>
      <c r="RI111" s="76"/>
      <c r="RJ111" s="76"/>
      <c r="RK111" s="76"/>
      <c r="RL111" s="76"/>
      <c r="RM111" s="76"/>
      <c r="RN111" s="76"/>
      <c r="RO111" s="76"/>
      <c r="RP111" s="76"/>
      <c r="RQ111" s="76"/>
      <c r="RR111" s="76"/>
      <c r="RS111" s="76"/>
      <c r="RT111" s="76"/>
      <c r="RU111" s="76"/>
      <c r="RV111" s="76"/>
      <c r="RW111" s="76"/>
      <c r="RX111" s="76"/>
      <c r="RY111" s="76"/>
      <c r="RZ111" s="76"/>
      <c r="SA111" s="76"/>
      <c r="SB111" s="76"/>
      <c r="SC111" s="76"/>
      <c r="SD111" s="76"/>
      <c r="SE111" s="76"/>
      <c r="SF111" s="76"/>
      <c r="SG111" s="76"/>
      <c r="SH111" s="76"/>
      <c r="SI111" s="76"/>
      <c r="SJ111" s="76"/>
      <c r="SK111" s="76"/>
      <c r="SL111" s="76"/>
      <c r="SM111" s="76"/>
      <c r="SN111" s="76"/>
      <c r="SO111" s="76"/>
      <c r="SP111" s="76"/>
      <c r="SQ111" s="76"/>
      <c r="SR111" s="76"/>
      <c r="SS111" s="76"/>
      <c r="ST111" s="76"/>
      <c r="SU111" s="76"/>
      <c r="SV111" s="76"/>
      <c r="SW111" s="76"/>
      <c r="SX111" s="76"/>
      <c r="SY111" s="76"/>
      <c r="SZ111" s="76"/>
      <c r="TA111" s="76"/>
      <c r="TB111" s="76"/>
      <c r="TC111" s="76"/>
      <c r="TD111" s="76"/>
      <c r="TE111" s="76"/>
      <c r="TF111" s="76"/>
      <c r="TG111" s="76"/>
      <c r="TH111" s="76"/>
      <c r="TI111" s="76"/>
      <c r="TJ111" s="76"/>
      <c r="TK111" s="76"/>
      <c r="TL111" s="76"/>
      <c r="TM111" s="76"/>
      <c r="TN111" s="76"/>
      <c r="TO111" s="76"/>
      <c r="TP111" s="76"/>
      <c r="TQ111" s="76"/>
      <c r="TR111" s="76"/>
      <c r="TS111" s="76"/>
      <c r="TT111" s="76"/>
      <c r="TU111" s="76"/>
      <c r="TV111" s="76"/>
      <c r="TW111" s="76"/>
      <c r="TX111" s="76"/>
      <c r="TY111" s="76"/>
      <c r="TZ111" s="76"/>
      <c r="UA111" s="76"/>
      <c r="UB111" s="76"/>
      <c r="UC111" s="76"/>
      <c r="UD111" s="76"/>
      <c r="UE111" s="76"/>
      <c r="UF111" s="76"/>
      <c r="UG111" s="76"/>
      <c r="UH111" s="76"/>
      <c r="UI111" s="76"/>
      <c r="UJ111" s="76"/>
      <c r="UK111" s="76"/>
      <c r="UL111" s="76"/>
      <c r="UM111" s="76"/>
      <c r="UN111" s="76"/>
      <c r="UO111" s="76"/>
      <c r="UP111" s="76"/>
      <c r="UQ111" s="76"/>
      <c r="UR111" s="76"/>
      <c r="US111" s="76"/>
      <c r="UT111" s="76"/>
      <c r="UU111" s="76"/>
      <c r="UV111" s="76"/>
      <c r="UW111" s="76"/>
      <c r="UX111" s="76"/>
      <c r="UY111" s="76"/>
      <c r="UZ111" s="76"/>
      <c r="VA111" s="76"/>
      <c r="VB111" s="76"/>
      <c r="VC111" s="76"/>
      <c r="VD111" s="76"/>
      <c r="VE111" s="76"/>
      <c r="VF111" s="76"/>
      <c r="VG111" s="76"/>
      <c r="VH111" s="76"/>
      <c r="VI111" s="76"/>
      <c r="VJ111" s="76"/>
      <c r="VK111" s="76"/>
      <c r="VL111" s="76"/>
      <c r="VM111" s="76"/>
      <c r="VN111" s="76"/>
      <c r="VO111" s="76"/>
      <c r="VP111" s="76"/>
      <c r="VQ111" s="76"/>
      <c r="VR111" s="76"/>
      <c r="VS111" s="76"/>
      <c r="VT111" s="76"/>
      <c r="VU111" s="76"/>
      <c r="VV111" s="76"/>
      <c r="VW111" s="76"/>
      <c r="VX111" s="76"/>
      <c r="VY111" s="76"/>
      <c r="VZ111" s="76"/>
      <c r="WA111" s="76"/>
      <c r="WB111" s="76"/>
      <c r="WC111" s="76"/>
      <c r="WD111" s="76"/>
      <c r="WE111" s="76"/>
      <c r="WF111" s="76"/>
      <c r="WG111" s="76"/>
      <c r="WH111" s="76"/>
      <c r="WI111" s="76"/>
      <c r="WJ111" s="76"/>
      <c r="WK111" s="76"/>
      <c r="WL111" s="76"/>
      <c r="WM111" s="76"/>
      <c r="WN111" s="76"/>
      <c r="WO111" s="76"/>
      <c r="WP111" s="76"/>
      <c r="WQ111" s="76"/>
      <c r="WR111" s="76"/>
      <c r="WS111" s="76"/>
      <c r="WT111" s="76"/>
      <c r="WU111" s="76"/>
      <c r="WV111" s="76"/>
      <c r="WW111" s="76"/>
      <c r="WX111" s="76"/>
      <c r="WY111" s="76"/>
      <c r="WZ111" s="76"/>
      <c r="XA111" s="76"/>
      <c r="XB111" s="76"/>
      <c r="XC111" s="76"/>
      <c r="XD111" s="76"/>
      <c r="XE111" s="76"/>
      <c r="XF111" s="76"/>
      <c r="XG111" s="76"/>
      <c r="XH111" s="76"/>
      <c r="XI111" s="76"/>
      <c r="XJ111" s="76"/>
      <c r="XK111" s="76"/>
      <c r="XL111" s="76"/>
      <c r="XM111" s="76"/>
      <c r="XN111" s="76"/>
      <c r="XO111" s="76"/>
      <c r="XP111" s="76"/>
      <c r="XQ111" s="76"/>
      <c r="XR111" s="76"/>
      <c r="XS111" s="76"/>
      <c r="XT111" s="76"/>
      <c r="XU111" s="76"/>
      <c r="XV111" s="76"/>
      <c r="XW111" s="76"/>
      <c r="XX111" s="76"/>
      <c r="XY111" s="76"/>
      <c r="XZ111" s="76"/>
      <c r="YA111" s="76"/>
      <c r="YB111" s="76"/>
      <c r="YC111" s="76"/>
      <c r="YD111" s="76"/>
      <c r="YE111" s="76"/>
      <c r="YF111" s="76"/>
      <c r="YG111" s="76"/>
      <c r="YH111" s="76"/>
      <c r="YI111" s="76"/>
      <c r="YJ111" s="76"/>
      <c r="YK111" s="76"/>
      <c r="YL111" s="76"/>
      <c r="YM111" s="76"/>
      <c r="YN111" s="76"/>
      <c r="YO111" s="76"/>
      <c r="YP111" s="76"/>
      <c r="YQ111" s="76"/>
      <c r="YR111" s="76"/>
      <c r="YS111" s="76"/>
      <c r="YT111" s="76"/>
      <c r="YU111" s="76"/>
      <c r="YV111" s="76"/>
      <c r="YW111" s="76"/>
      <c r="YX111" s="76"/>
      <c r="YY111" s="76"/>
      <c r="YZ111" s="76"/>
      <c r="ZA111" s="76"/>
      <c r="ZB111" s="76"/>
      <c r="ZC111" s="76"/>
      <c r="ZD111" s="76"/>
      <c r="ZE111" s="76"/>
      <c r="ZF111" s="76"/>
      <c r="ZG111" s="76"/>
      <c r="ZH111" s="76"/>
      <c r="ZI111" s="76"/>
      <c r="ZJ111" s="76"/>
      <c r="ZK111" s="76"/>
      <c r="ZL111" s="76"/>
      <c r="ZM111" s="76"/>
      <c r="ZN111" s="76"/>
      <c r="ZO111" s="76"/>
      <c r="ZP111" s="76"/>
      <c r="ZQ111" s="76"/>
      <c r="ZR111" s="76"/>
      <c r="ZS111" s="76"/>
      <c r="ZT111" s="76"/>
      <c r="ZU111" s="76"/>
      <c r="ZV111" s="76"/>
      <c r="ZW111" s="76"/>
      <c r="ZX111" s="76"/>
      <c r="ZY111" s="76"/>
      <c r="ZZ111" s="76"/>
      <c r="AAA111" s="76"/>
      <c r="AAB111" s="76"/>
      <c r="AAC111" s="76"/>
      <c r="AAD111" s="76"/>
      <c r="AAE111" s="76"/>
      <c r="AAF111" s="76"/>
      <c r="AAG111" s="76"/>
      <c r="AAH111" s="76"/>
      <c r="AAI111" s="76"/>
      <c r="AAJ111" s="76"/>
      <c r="AAK111" s="76"/>
      <c r="AAL111" s="76"/>
      <c r="AAM111" s="76"/>
      <c r="AAN111" s="76"/>
      <c r="AAO111" s="76"/>
      <c r="AAP111" s="76"/>
      <c r="AAQ111" s="76"/>
      <c r="AAR111" s="76"/>
      <c r="AAS111" s="76"/>
      <c r="AAT111" s="76"/>
      <c r="AAU111" s="76"/>
      <c r="AAV111" s="76"/>
      <c r="AAW111" s="76"/>
      <c r="AAX111" s="76"/>
      <c r="AAY111" s="76"/>
      <c r="AAZ111" s="76"/>
      <c r="ABA111" s="76"/>
      <c r="ABB111" s="76"/>
      <c r="ABC111" s="76"/>
      <c r="ABD111" s="76"/>
      <c r="ABE111" s="76"/>
      <c r="ABF111" s="76"/>
      <c r="ABG111" s="76"/>
      <c r="ABH111" s="76"/>
      <c r="ABI111" s="76"/>
      <c r="ABJ111" s="76"/>
      <c r="ABK111" s="76"/>
      <c r="ABL111" s="76"/>
      <c r="ABM111" s="76"/>
      <c r="ABN111" s="76"/>
      <c r="ABO111" s="76"/>
      <c r="ABP111" s="76"/>
      <c r="ABQ111" s="76"/>
      <c r="ABR111" s="76"/>
      <c r="ABS111" s="76"/>
      <c r="ABT111" s="76"/>
      <c r="ABU111" s="76"/>
      <c r="ABV111" s="76"/>
      <c r="ABW111" s="76"/>
      <c r="ABX111" s="76"/>
      <c r="ABY111" s="76"/>
      <c r="ABZ111" s="76"/>
      <c r="ACA111" s="76"/>
      <c r="ACB111" s="76"/>
      <c r="ACC111" s="76"/>
      <c r="ACD111" s="76"/>
      <c r="ACE111" s="76"/>
      <c r="ACF111" s="76"/>
      <c r="ACG111" s="76"/>
      <c r="ACH111" s="76"/>
      <c r="ACI111" s="76"/>
      <c r="ACJ111" s="76"/>
      <c r="ACK111" s="76"/>
      <c r="ACL111" s="76"/>
      <c r="ACM111" s="76"/>
      <c r="ACN111" s="76"/>
      <c r="ACO111" s="76"/>
      <c r="ACP111" s="76"/>
      <c r="ACQ111" s="76"/>
      <c r="ACR111" s="76"/>
      <c r="ACS111" s="76"/>
      <c r="ACT111" s="76"/>
      <c r="ACU111" s="76"/>
      <c r="ACV111" s="76"/>
      <c r="ACW111" s="76"/>
      <c r="ACX111" s="76"/>
      <c r="ACY111" s="76"/>
      <c r="ACZ111" s="76"/>
      <c r="ADA111" s="76"/>
      <c r="ADB111" s="76"/>
      <c r="ADC111" s="76"/>
      <c r="ADD111" s="76"/>
      <c r="ADE111" s="76"/>
      <c r="ADF111" s="76"/>
      <c r="ADG111" s="76"/>
      <c r="ADH111" s="76"/>
      <c r="ADI111" s="76"/>
      <c r="ADJ111" s="76"/>
      <c r="ADK111" s="76"/>
      <c r="ADL111" s="76"/>
      <c r="ADM111" s="76"/>
      <c r="ADN111" s="76"/>
      <c r="ADO111" s="76"/>
      <c r="ADP111" s="76"/>
      <c r="ADQ111" s="76"/>
      <c r="ADR111" s="76"/>
      <c r="ADS111" s="76"/>
      <c r="ADT111" s="76"/>
      <c r="ADU111" s="76"/>
      <c r="ADV111" s="76"/>
      <c r="ADW111" s="76"/>
      <c r="ADX111" s="76"/>
      <c r="ADY111" s="76"/>
      <c r="ADZ111" s="76"/>
      <c r="AEA111" s="76"/>
      <c r="AEB111" s="76"/>
      <c r="AEC111" s="76"/>
      <c r="AED111" s="76"/>
      <c r="AEE111" s="76"/>
      <c r="AEF111" s="76"/>
      <c r="AEG111" s="76"/>
      <c r="AEH111" s="76"/>
      <c r="AEI111" s="76"/>
      <c r="AEJ111" s="76"/>
      <c r="AEK111" s="76"/>
      <c r="AEL111" s="76"/>
      <c r="AEM111" s="76"/>
      <c r="AEN111" s="76"/>
      <c r="AEO111" s="76"/>
      <c r="AEP111" s="76"/>
      <c r="AEQ111" s="76"/>
      <c r="AER111" s="76"/>
      <c r="AES111" s="76"/>
      <c r="AET111" s="76"/>
      <c r="AEU111" s="76"/>
      <c r="AEV111" s="76"/>
      <c r="AEW111" s="76"/>
      <c r="AEX111" s="76"/>
      <c r="AEY111" s="76"/>
      <c r="AEZ111" s="76"/>
      <c r="AFA111" s="76"/>
      <c r="AFB111" s="76"/>
      <c r="AFC111" s="76"/>
      <c r="AFD111" s="76"/>
      <c r="AFE111" s="76"/>
      <c r="AFF111" s="76"/>
      <c r="AFG111" s="76"/>
      <c r="AFH111" s="76"/>
      <c r="AFI111" s="76"/>
      <c r="AFJ111" s="76"/>
      <c r="AFK111" s="76"/>
      <c r="AFL111" s="76"/>
      <c r="AFM111" s="76"/>
      <c r="AFN111" s="76"/>
      <c r="AFO111" s="76"/>
      <c r="AFP111" s="76"/>
      <c r="AFQ111" s="76"/>
      <c r="AFR111" s="76"/>
      <c r="AFS111" s="76"/>
      <c r="AFT111" s="76"/>
      <c r="AFU111" s="76"/>
      <c r="AFV111" s="76"/>
      <c r="AFW111" s="76"/>
      <c r="AFX111" s="76"/>
      <c r="AFY111" s="76"/>
      <c r="AFZ111" s="76"/>
      <c r="AGA111" s="76"/>
      <c r="AGB111" s="76"/>
      <c r="AGC111" s="76"/>
      <c r="AGD111" s="76"/>
      <c r="AGE111" s="76"/>
      <c r="AGF111" s="76"/>
      <c r="AGG111" s="76"/>
      <c r="AGH111" s="76"/>
      <c r="AGI111" s="76"/>
      <c r="AGJ111" s="76"/>
      <c r="AGK111" s="76"/>
      <c r="AGL111" s="76"/>
      <c r="AGM111" s="76"/>
      <c r="AGN111" s="76"/>
      <c r="AGO111" s="76"/>
      <c r="AGP111" s="76"/>
      <c r="AGQ111" s="76"/>
      <c r="AGR111" s="76"/>
      <c r="AGS111" s="76"/>
      <c r="AGT111" s="76"/>
      <c r="AGU111" s="76"/>
      <c r="AGV111" s="76"/>
      <c r="AGW111" s="76"/>
      <c r="AGX111" s="76"/>
      <c r="AGY111" s="76"/>
      <c r="AGZ111" s="76"/>
      <c r="AHA111" s="76"/>
      <c r="AHB111" s="76"/>
      <c r="AHC111" s="76"/>
      <c r="AHD111" s="76"/>
      <c r="AHE111" s="76"/>
      <c r="AHF111" s="76"/>
      <c r="AHG111" s="76"/>
      <c r="AHH111" s="76"/>
      <c r="AHI111" s="76"/>
      <c r="AHJ111" s="76"/>
      <c r="AHK111" s="76"/>
      <c r="AHL111" s="76"/>
      <c r="AHM111" s="76"/>
      <c r="AHN111" s="76"/>
      <c r="AHO111" s="76"/>
      <c r="AHP111" s="76"/>
      <c r="AHQ111" s="76"/>
      <c r="AHR111" s="76"/>
      <c r="AHS111" s="76"/>
      <c r="AHT111" s="76"/>
      <c r="AHU111" s="76"/>
      <c r="AHV111" s="76"/>
      <c r="AHW111" s="76"/>
      <c r="AHX111" s="76"/>
      <c r="AHY111" s="76"/>
      <c r="AHZ111" s="76"/>
      <c r="AIA111" s="76"/>
      <c r="AIB111" s="76"/>
      <c r="AIC111" s="76"/>
      <c r="AID111" s="76"/>
      <c r="AIE111" s="76"/>
      <c r="AIF111" s="76"/>
      <c r="AIG111" s="76"/>
      <c r="AIH111" s="76"/>
      <c r="AII111" s="76"/>
      <c r="AIJ111" s="76"/>
      <c r="AIK111" s="76"/>
      <c r="AIL111" s="76"/>
      <c r="AIM111" s="76"/>
      <c r="AIN111" s="76"/>
      <c r="AIO111" s="76"/>
      <c r="AIP111" s="76"/>
      <c r="AIQ111" s="76"/>
      <c r="AIR111" s="76"/>
      <c r="AIS111" s="76"/>
      <c r="AIT111" s="76"/>
      <c r="AIU111" s="76"/>
      <c r="AIV111" s="76"/>
      <c r="AIW111" s="76"/>
      <c r="AIX111" s="76"/>
      <c r="AIY111" s="76"/>
      <c r="AIZ111" s="76"/>
      <c r="AJA111" s="76"/>
      <c r="AJB111" s="76"/>
      <c r="AJC111" s="76"/>
      <c r="AJD111" s="76"/>
      <c r="AJE111" s="76"/>
      <c r="AJF111" s="76"/>
      <c r="AJG111" s="76"/>
      <c r="AJH111" s="76"/>
      <c r="AJI111" s="76"/>
      <c r="AJJ111" s="76"/>
      <c r="AJK111" s="76"/>
      <c r="AJL111" s="76"/>
      <c r="AJM111" s="76"/>
      <c r="AJN111" s="76"/>
      <c r="AJO111" s="76"/>
      <c r="AJP111" s="76"/>
      <c r="AJQ111" s="76"/>
      <c r="AJR111" s="76"/>
      <c r="AJS111" s="76"/>
      <c r="AJT111" s="76"/>
      <c r="AJU111" s="76"/>
      <c r="AJV111" s="76"/>
      <c r="AJW111" s="76"/>
      <c r="AJX111" s="76"/>
      <c r="AJY111" s="76"/>
      <c r="AJZ111" s="76"/>
      <c r="AKA111" s="76"/>
      <c r="AKB111" s="76"/>
      <c r="AKC111" s="76"/>
      <c r="AKD111" s="76"/>
      <c r="AKE111" s="76"/>
      <c r="AKF111" s="76"/>
      <c r="AKG111" s="76"/>
      <c r="AKH111" s="76"/>
      <c r="AKI111" s="76"/>
      <c r="AKJ111" s="76"/>
      <c r="AKK111" s="76"/>
      <c r="AKL111" s="76"/>
      <c r="AKM111" s="76"/>
      <c r="AKN111" s="76"/>
      <c r="AKO111" s="76"/>
      <c r="AKP111" s="76"/>
      <c r="AKQ111" s="76"/>
      <c r="AKR111" s="76"/>
      <c r="AKS111" s="76"/>
      <c r="AKT111" s="76"/>
      <c r="AKU111" s="76"/>
      <c r="AKV111" s="76"/>
      <c r="AKW111" s="76"/>
      <c r="AKX111" s="76"/>
      <c r="AKY111" s="76"/>
      <c r="AKZ111" s="76"/>
      <c r="ALA111" s="76"/>
      <c r="ALB111" s="76"/>
      <c r="ALC111" s="76"/>
      <c r="ALD111" s="76"/>
      <c r="ALE111" s="76"/>
      <c r="ALF111" s="76"/>
      <c r="ALG111" s="76"/>
      <c r="ALH111" s="76"/>
      <c r="ALI111" s="76"/>
      <c r="ALJ111" s="76"/>
      <c r="ALK111" s="76"/>
      <c r="ALL111" s="76"/>
      <c r="ALM111" s="76"/>
      <c r="ALN111" s="76"/>
      <c r="ALO111" s="76"/>
      <c r="ALP111" s="76"/>
      <c r="ALQ111" s="76"/>
      <c r="ALR111" s="76"/>
      <c r="ALS111" s="76"/>
      <c r="ALT111" s="76"/>
      <c r="ALU111" s="76"/>
      <c r="ALV111" s="76"/>
      <c r="ALW111" s="76"/>
      <c r="ALX111" s="76"/>
      <c r="ALY111" s="76"/>
      <c r="ALZ111" s="76"/>
      <c r="AMA111" s="76"/>
      <c r="AMB111" s="76"/>
      <c r="AMC111" s="76"/>
      <c r="AMD111" s="76"/>
      <c r="AME111" s="76"/>
      <c r="AMF111" s="76"/>
      <c r="AMG111" s="76"/>
      <c r="AMH111" s="76"/>
      <c r="AMI111" s="76"/>
      <c r="AMJ111" s="77"/>
    </row>
    <row r="112" spans="1:1024" s="3" customFormat="1" ht="15" customHeight="1">
      <c r="A112" s="198" t="s">
        <v>169</v>
      </c>
      <c r="B112" s="198"/>
      <c r="C112" s="198"/>
      <c r="D112" s="198"/>
      <c r="E112" s="198"/>
      <c r="F112" s="198"/>
      <c r="G112" s="198"/>
      <c r="H112" s="198"/>
      <c r="I112" s="198"/>
      <c r="J112" s="21"/>
      <c r="K112" s="2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  <c r="HZ112" s="76"/>
      <c r="IA112" s="76"/>
      <c r="IB112" s="76"/>
      <c r="IC112" s="76"/>
      <c r="ID112" s="76"/>
      <c r="IE112" s="76"/>
      <c r="IF112" s="76"/>
      <c r="IG112" s="76"/>
      <c r="IH112" s="76"/>
      <c r="II112" s="76"/>
      <c r="IJ112" s="76"/>
      <c r="IK112" s="76"/>
      <c r="IL112" s="76"/>
      <c r="IM112" s="76"/>
      <c r="IN112" s="76"/>
      <c r="IO112" s="76"/>
      <c r="IP112" s="76"/>
      <c r="IQ112" s="76"/>
      <c r="IR112" s="76"/>
      <c r="IS112" s="76"/>
      <c r="IT112" s="76"/>
      <c r="IU112" s="76"/>
      <c r="IV112" s="76"/>
      <c r="IW112" s="76"/>
      <c r="IX112" s="76"/>
      <c r="IY112" s="76"/>
      <c r="IZ112" s="76"/>
      <c r="JA112" s="76"/>
      <c r="JB112" s="76"/>
      <c r="JC112" s="76"/>
      <c r="JD112" s="76"/>
      <c r="JE112" s="76"/>
      <c r="JF112" s="76"/>
      <c r="JG112" s="76"/>
      <c r="JH112" s="76"/>
      <c r="JI112" s="76"/>
      <c r="JJ112" s="76"/>
      <c r="JK112" s="76"/>
      <c r="JL112" s="76"/>
      <c r="JM112" s="76"/>
      <c r="JN112" s="76"/>
      <c r="JO112" s="76"/>
      <c r="JP112" s="76"/>
      <c r="JQ112" s="76"/>
      <c r="JR112" s="76"/>
      <c r="JS112" s="76"/>
      <c r="JT112" s="76"/>
      <c r="JU112" s="76"/>
      <c r="JV112" s="76"/>
      <c r="JW112" s="76"/>
      <c r="JX112" s="76"/>
      <c r="JY112" s="76"/>
      <c r="JZ112" s="76"/>
      <c r="KA112" s="76"/>
      <c r="KB112" s="76"/>
      <c r="KC112" s="76"/>
      <c r="KD112" s="76"/>
      <c r="KE112" s="76"/>
      <c r="KF112" s="76"/>
      <c r="KG112" s="76"/>
      <c r="KH112" s="76"/>
      <c r="KI112" s="76"/>
      <c r="KJ112" s="76"/>
      <c r="KK112" s="76"/>
      <c r="KL112" s="76"/>
      <c r="KM112" s="76"/>
      <c r="KN112" s="76"/>
      <c r="KO112" s="76"/>
      <c r="KP112" s="76"/>
      <c r="KQ112" s="76"/>
      <c r="KR112" s="76"/>
      <c r="KS112" s="76"/>
      <c r="KT112" s="76"/>
      <c r="KU112" s="76"/>
      <c r="KV112" s="76"/>
      <c r="KW112" s="76"/>
      <c r="KX112" s="76"/>
      <c r="KY112" s="76"/>
      <c r="KZ112" s="76"/>
      <c r="LA112" s="76"/>
      <c r="LB112" s="76"/>
      <c r="LC112" s="76"/>
      <c r="LD112" s="76"/>
      <c r="LE112" s="76"/>
      <c r="LF112" s="76"/>
      <c r="LG112" s="76"/>
      <c r="LH112" s="76"/>
      <c r="LI112" s="76"/>
      <c r="LJ112" s="76"/>
      <c r="LK112" s="76"/>
      <c r="LL112" s="76"/>
      <c r="LM112" s="76"/>
      <c r="LN112" s="76"/>
      <c r="LO112" s="76"/>
      <c r="LP112" s="76"/>
      <c r="LQ112" s="76"/>
      <c r="LR112" s="76"/>
      <c r="LS112" s="76"/>
      <c r="LT112" s="76"/>
      <c r="LU112" s="76"/>
      <c r="LV112" s="76"/>
      <c r="LW112" s="76"/>
      <c r="LX112" s="76"/>
      <c r="LY112" s="76"/>
      <c r="LZ112" s="76"/>
      <c r="MA112" s="76"/>
      <c r="MB112" s="76"/>
      <c r="MC112" s="76"/>
      <c r="MD112" s="76"/>
      <c r="ME112" s="76"/>
      <c r="MF112" s="76"/>
      <c r="MG112" s="76"/>
      <c r="MH112" s="76"/>
      <c r="MI112" s="76"/>
      <c r="MJ112" s="76"/>
      <c r="MK112" s="76"/>
      <c r="ML112" s="76"/>
      <c r="MM112" s="76"/>
      <c r="MN112" s="76"/>
      <c r="MO112" s="76"/>
      <c r="MP112" s="76"/>
      <c r="MQ112" s="76"/>
      <c r="MR112" s="76"/>
      <c r="MS112" s="76"/>
      <c r="MT112" s="76"/>
      <c r="MU112" s="76"/>
      <c r="MV112" s="76"/>
      <c r="MW112" s="76"/>
      <c r="MX112" s="76"/>
      <c r="MY112" s="76"/>
      <c r="MZ112" s="76"/>
      <c r="NA112" s="76"/>
      <c r="NB112" s="76"/>
      <c r="NC112" s="76"/>
      <c r="ND112" s="76"/>
      <c r="NE112" s="76"/>
      <c r="NF112" s="76"/>
      <c r="NG112" s="76"/>
      <c r="NH112" s="76"/>
      <c r="NI112" s="76"/>
      <c r="NJ112" s="76"/>
      <c r="NK112" s="76"/>
      <c r="NL112" s="76"/>
      <c r="NM112" s="76"/>
      <c r="NN112" s="76"/>
      <c r="NO112" s="76"/>
      <c r="NP112" s="76"/>
      <c r="NQ112" s="76"/>
      <c r="NR112" s="76"/>
      <c r="NS112" s="76"/>
      <c r="NT112" s="76"/>
      <c r="NU112" s="76"/>
      <c r="NV112" s="76"/>
      <c r="NW112" s="76"/>
      <c r="NX112" s="76"/>
      <c r="NY112" s="76"/>
      <c r="NZ112" s="76"/>
      <c r="OA112" s="76"/>
      <c r="OB112" s="76"/>
      <c r="OC112" s="76"/>
      <c r="OD112" s="76"/>
      <c r="OE112" s="76"/>
      <c r="OF112" s="76"/>
      <c r="OG112" s="76"/>
      <c r="OH112" s="76"/>
      <c r="OI112" s="76"/>
      <c r="OJ112" s="76"/>
      <c r="OK112" s="76"/>
      <c r="OL112" s="76"/>
      <c r="OM112" s="76"/>
      <c r="ON112" s="76"/>
      <c r="OO112" s="76"/>
      <c r="OP112" s="76"/>
      <c r="OQ112" s="76"/>
      <c r="OR112" s="76"/>
      <c r="OS112" s="76"/>
      <c r="OT112" s="76"/>
      <c r="OU112" s="76"/>
      <c r="OV112" s="76"/>
      <c r="OW112" s="76"/>
      <c r="OX112" s="76"/>
      <c r="OY112" s="76"/>
      <c r="OZ112" s="76"/>
      <c r="PA112" s="76"/>
      <c r="PB112" s="76"/>
      <c r="PC112" s="76"/>
      <c r="PD112" s="76"/>
      <c r="PE112" s="76"/>
      <c r="PF112" s="76"/>
      <c r="PG112" s="76"/>
      <c r="PH112" s="76"/>
      <c r="PI112" s="76"/>
      <c r="PJ112" s="76"/>
      <c r="PK112" s="76"/>
      <c r="PL112" s="76"/>
      <c r="PM112" s="76"/>
      <c r="PN112" s="76"/>
      <c r="PO112" s="76"/>
      <c r="PP112" s="76"/>
      <c r="PQ112" s="76"/>
      <c r="PR112" s="76"/>
      <c r="PS112" s="76"/>
      <c r="PT112" s="76"/>
      <c r="PU112" s="76"/>
      <c r="PV112" s="76"/>
      <c r="PW112" s="76"/>
      <c r="PX112" s="76"/>
      <c r="PY112" s="76"/>
      <c r="PZ112" s="76"/>
      <c r="QA112" s="76"/>
      <c r="QB112" s="76"/>
      <c r="QC112" s="76"/>
      <c r="QD112" s="76"/>
      <c r="QE112" s="76"/>
      <c r="QF112" s="76"/>
      <c r="QG112" s="76"/>
      <c r="QH112" s="76"/>
      <c r="QI112" s="76"/>
      <c r="QJ112" s="76"/>
      <c r="QK112" s="76"/>
      <c r="QL112" s="76"/>
      <c r="QM112" s="76"/>
      <c r="QN112" s="76"/>
      <c r="QO112" s="76"/>
      <c r="QP112" s="76"/>
      <c r="QQ112" s="76"/>
      <c r="QR112" s="76"/>
      <c r="QS112" s="76"/>
      <c r="QT112" s="76"/>
      <c r="QU112" s="76"/>
      <c r="QV112" s="76"/>
      <c r="QW112" s="76"/>
      <c r="QX112" s="76"/>
      <c r="QY112" s="76"/>
      <c r="QZ112" s="76"/>
      <c r="RA112" s="76"/>
      <c r="RB112" s="76"/>
      <c r="RC112" s="76"/>
      <c r="RD112" s="76"/>
      <c r="RE112" s="76"/>
      <c r="RF112" s="76"/>
      <c r="RG112" s="76"/>
      <c r="RH112" s="76"/>
      <c r="RI112" s="76"/>
      <c r="RJ112" s="76"/>
      <c r="RK112" s="76"/>
      <c r="RL112" s="76"/>
      <c r="RM112" s="76"/>
      <c r="RN112" s="76"/>
      <c r="RO112" s="76"/>
      <c r="RP112" s="76"/>
      <c r="RQ112" s="76"/>
      <c r="RR112" s="76"/>
      <c r="RS112" s="76"/>
      <c r="RT112" s="76"/>
      <c r="RU112" s="76"/>
      <c r="RV112" s="76"/>
      <c r="RW112" s="76"/>
      <c r="RX112" s="76"/>
      <c r="RY112" s="76"/>
      <c r="RZ112" s="76"/>
      <c r="SA112" s="76"/>
      <c r="SB112" s="76"/>
      <c r="SC112" s="76"/>
      <c r="SD112" s="76"/>
      <c r="SE112" s="76"/>
      <c r="SF112" s="76"/>
      <c r="SG112" s="76"/>
      <c r="SH112" s="76"/>
      <c r="SI112" s="76"/>
      <c r="SJ112" s="76"/>
      <c r="SK112" s="76"/>
      <c r="SL112" s="76"/>
      <c r="SM112" s="76"/>
      <c r="SN112" s="76"/>
      <c r="SO112" s="76"/>
      <c r="SP112" s="76"/>
      <c r="SQ112" s="76"/>
      <c r="SR112" s="76"/>
      <c r="SS112" s="76"/>
      <c r="ST112" s="76"/>
      <c r="SU112" s="76"/>
      <c r="SV112" s="76"/>
      <c r="SW112" s="76"/>
      <c r="SX112" s="76"/>
      <c r="SY112" s="76"/>
      <c r="SZ112" s="76"/>
      <c r="TA112" s="76"/>
      <c r="TB112" s="76"/>
      <c r="TC112" s="76"/>
      <c r="TD112" s="76"/>
      <c r="TE112" s="76"/>
      <c r="TF112" s="76"/>
      <c r="TG112" s="76"/>
      <c r="TH112" s="76"/>
      <c r="TI112" s="76"/>
      <c r="TJ112" s="76"/>
      <c r="TK112" s="76"/>
      <c r="TL112" s="76"/>
      <c r="TM112" s="76"/>
      <c r="TN112" s="76"/>
      <c r="TO112" s="76"/>
      <c r="TP112" s="76"/>
      <c r="TQ112" s="76"/>
      <c r="TR112" s="76"/>
      <c r="TS112" s="76"/>
      <c r="TT112" s="76"/>
      <c r="TU112" s="76"/>
      <c r="TV112" s="76"/>
      <c r="TW112" s="76"/>
      <c r="TX112" s="76"/>
      <c r="TY112" s="76"/>
      <c r="TZ112" s="76"/>
      <c r="UA112" s="76"/>
      <c r="UB112" s="76"/>
      <c r="UC112" s="76"/>
      <c r="UD112" s="76"/>
      <c r="UE112" s="76"/>
      <c r="UF112" s="76"/>
      <c r="UG112" s="76"/>
      <c r="UH112" s="76"/>
      <c r="UI112" s="76"/>
      <c r="UJ112" s="76"/>
      <c r="UK112" s="76"/>
      <c r="UL112" s="76"/>
      <c r="UM112" s="76"/>
      <c r="UN112" s="76"/>
      <c r="UO112" s="76"/>
      <c r="UP112" s="76"/>
      <c r="UQ112" s="76"/>
      <c r="UR112" s="76"/>
      <c r="US112" s="76"/>
      <c r="UT112" s="76"/>
      <c r="UU112" s="76"/>
      <c r="UV112" s="76"/>
      <c r="UW112" s="76"/>
      <c r="UX112" s="76"/>
      <c r="UY112" s="76"/>
      <c r="UZ112" s="76"/>
      <c r="VA112" s="76"/>
      <c r="VB112" s="76"/>
      <c r="VC112" s="76"/>
      <c r="VD112" s="76"/>
      <c r="VE112" s="76"/>
      <c r="VF112" s="76"/>
      <c r="VG112" s="76"/>
      <c r="VH112" s="76"/>
      <c r="VI112" s="76"/>
      <c r="VJ112" s="76"/>
      <c r="VK112" s="76"/>
      <c r="VL112" s="76"/>
      <c r="VM112" s="76"/>
      <c r="VN112" s="76"/>
      <c r="VO112" s="76"/>
      <c r="VP112" s="76"/>
      <c r="VQ112" s="76"/>
      <c r="VR112" s="76"/>
      <c r="VS112" s="76"/>
      <c r="VT112" s="76"/>
      <c r="VU112" s="76"/>
      <c r="VV112" s="76"/>
      <c r="VW112" s="76"/>
      <c r="VX112" s="76"/>
      <c r="VY112" s="76"/>
      <c r="VZ112" s="76"/>
      <c r="WA112" s="76"/>
      <c r="WB112" s="76"/>
      <c r="WC112" s="76"/>
      <c r="WD112" s="76"/>
      <c r="WE112" s="76"/>
      <c r="WF112" s="76"/>
      <c r="WG112" s="76"/>
      <c r="WH112" s="76"/>
      <c r="WI112" s="76"/>
      <c r="WJ112" s="76"/>
      <c r="WK112" s="76"/>
      <c r="WL112" s="76"/>
      <c r="WM112" s="76"/>
      <c r="WN112" s="76"/>
      <c r="WO112" s="76"/>
      <c r="WP112" s="76"/>
      <c r="WQ112" s="76"/>
      <c r="WR112" s="76"/>
      <c r="WS112" s="76"/>
      <c r="WT112" s="76"/>
      <c r="WU112" s="76"/>
      <c r="WV112" s="76"/>
      <c r="WW112" s="76"/>
      <c r="WX112" s="76"/>
      <c r="WY112" s="76"/>
      <c r="WZ112" s="76"/>
      <c r="XA112" s="76"/>
      <c r="XB112" s="76"/>
      <c r="XC112" s="76"/>
      <c r="XD112" s="76"/>
      <c r="XE112" s="76"/>
      <c r="XF112" s="76"/>
      <c r="XG112" s="76"/>
      <c r="XH112" s="76"/>
      <c r="XI112" s="76"/>
      <c r="XJ112" s="76"/>
      <c r="XK112" s="76"/>
      <c r="XL112" s="76"/>
      <c r="XM112" s="76"/>
      <c r="XN112" s="76"/>
      <c r="XO112" s="76"/>
      <c r="XP112" s="76"/>
      <c r="XQ112" s="76"/>
      <c r="XR112" s="76"/>
      <c r="XS112" s="76"/>
      <c r="XT112" s="76"/>
      <c r="XU112" s="76"/>
      <c r="XV112" s="76"/>
      <c r="XW112" s="76"/>
      <c r="XX112" s="76"/>
      <c r="XY112" s="76"/>
      <c r="XZ112" s="76"/>
      <c r="YA112" s="76"/>
      <c r="YB112" s="76"/>
      <c r="YC112" s="76"/>
      <c r="YD112" s="76"/>
      <c r="YE112" s="76"/>
      <c r="YF112" s="76"/>
      <c r="YG112" s="76"/>
      <c r="YH112" s="76"/>
      <c r="YI112" s="76"/>
      <c r="YJ112" s="76"/>
      <c r="YK112" s="76"/>
      <c r="YL112" s="76"/>
      <c r="YM112" s="76"/>
      <c r="YN112" s="76"/>
      <c r="YO112" s="76"/>
      <c r="YP112" s="76"/>
      <c r="YQ112" s="76"/>
      <c r="YR112" s="76"/>
      <c r="YS112" s="76"/>
      <c r="YT112" s="76"/>
      <c r="YU112" s="76"/>
      <c r="YV112" s="76"/>
      <c r="YW112" s="76"/>
      <c r="YX112" s="76"/>
      <c r="YY112" s="76"/>
      <c r="YZ112" s="76"/>
      <c r="ZA112" s="76"/>
      <c r="ZB112" s="76"/>
      <c r="ZC112" s="76"/>
      <c r="ZD112" s="76"/>
      <c r="ZE112" s="76"/>
      <c r="ZF112" s="76"/>
      <c r="ZG112" s="76"/>
      <c r="ZH112" s="76"/>
      <c r="ZI112" s="76"/>
      <c r="ZJ112" s="76"/>
      <c r="ZK112" s="76"/>
      <c r="ZL112" s="76"/>
      <c r="ZM112" s="76"/>
      <c r="ZN112" s="76"/>
      <c r="ZO112" s="76"/>
      <c r="ZP112" s="76"/>
      <c r="ZQ112" s="76"/>
      <c r="ZR112" s="76"/>
      <c r="ZS112" s="76"/>
      <c r="ZT112" s="76"/>
      <c r="ZU112" s="76"/>
      <c r="ZV112" s="76"/>
      <c r="ZW112" s="76"/>
      <c r="ZX112" s="76"/>
      <c r="ZY112" s="76"/>
      <c r="ZZ112" s="76"/>
      <c r="AAA112" s="76"/>
      <c r="AAB112" s="76"/>
      <c r="AAC112" s="76"/>
      <c r="AAD112" s="76"/>
      <c r="AAE112" s="76"/>
      <c r="AAF112" s="76"/>
      <c r="AAG112" s="76"/>
      <c r="AAH112" s="76"/>
      <c r="AAI112" s="76"/>
      <c r="AAJ112" s="76"/>
      <c r="AAK112" s="76"/>
      <c r="AAL112" s="76"/>
      <c r="AAM112" s="76"/>
      <c r="AAN112" s="76"/>
      <c r="AAO112" s="76"/>
      <c r="AAP112" s="76"/>
      <c r="AAQ112" s="76"/>
      <c r="AAR112" s="76"/>
      <c r="AAS112" s="76"/>
      <c r="AAT112" s="76"/>
      <c r="AAU112" s="76"/>
      <c r="AAV112" s="76"/>
      <c r="AAW112" s="76"/>
      <c r="AAX112" s="76"/>
      <c r="AAY112" s="76"/>
      <c r="AAZ112" s="76"/>
      <c r="ABA112" s="76"/>
      <c r="ABB112" s="76"/>
      <c r="ABC112" s="76"/>
      <c r="ABD112" s="76"/>
      <c r="ABE112" s="76"/>
      <c r="ABF112" s="76"/>
      <c r="ABG112" s="76"/>
      <c r="ABH112" s="76"/>
      <c r="ABI112" s="76"/>
      <c r="ABJ112" s="76"/>
      <c r="ABK112" s="76"/>
      <c r="ABL112" s="76"/>
      <c r="ABM112" s="76"/>
      <c r="ABN112" s="76"/>
      <c r="ABO112" s="76"/>
      <c r="ABP112" s="76"/>
      <c r="ABQ112" s="76"/>
      <c r="ABR112" s="76"/>
      <c r="ABS112" s="76"/>
      <c r="ABT112" s="76"/>
      <c r="ABU112" s="76"/>
      <c r="ABV112" s="76"/>
      <c r="ABW112" s="76"/>
      <c r="ABX112" s="76"/>
      <c r="ABY112" s="76"/>
      <c r="ABZ112" s="76"/>
      <c r="ACA112" s="76"/>
      <c r="ACB112" s="76"/>
      <c r="ACC112" s="76"/>
      <c r="ACD112" s="76"/>
      <c r="ACE112" s="76"/>
      <c r="ACF112" s="76"/>
      <c r="ACG112" s="76"/>
      <c r="ACH112" s="76"/>
      <c r="ACI112" s="76"/>
      <c r="ACJ112" s="76"/>
      <c r="ACK112" s="76"/>
      <c r="ACL112" s="76"/>
      <c r="ACM112" s="76"/>
      <c r="ACN112" s="76"/>
      <c r="ACO112" s="76"/>
      <c r="ACP112" s="76"/>
      <c r="ACQ112" s="76"/>
      <c r="ACR112" s="76"/>
      <c r="ACS112" s="76"/>
      <c r="ACT112" s="76"/>
      <c r="ACU112" s="76"/>
      <c r="ACV112" s="76"/>
      <c r="ACW112" s="76"/>
      <c r="ACX112" s="76"/>
      <c r="ACY112" s="76"/>
      <c r="ACZ112" s="76"/>
      <c r="ADA112" s="76"/>
      <c r="ADB112" s="76"/>
      <c r="ADC112" s="76"/>
      <c r="ADD112" s="76"/>
      <c r="ADE112" s="76"/>
      <c r="ADF112" s="76"/>
      <c r="ADG112" s="76"/>
      <c r="ADH112" s="76"/>
      <c r="ADI112" s="76"/>
      <c r="ADJ112" s="76"/>
      <c r="ADK112" s="76"/>
      <c r="ADL112" s="76"/>
      <c r="ADM112" s="76"/>
      <c r="ADN112" s="76"/>
      <c r="ADO112" s="76"/>
      <c r="ADP112" s="76"/>
      <c r="ADQ112" s="76"/>
      <c r="ADR112" s="76"/>
      <c r="ADS112" s="76"/>
      <c r="ADT112" s="76"/>
      <c r="ADU112" s="76"/>
      <c r="ADV112" s="76"/>
      <c r="ADW112" s="76"/>
      <c r="ADX112" s="76"/>
      <c r="ADY112" s="76"/>
      <c r="ADZ112" s="76"/>
      <c r="AEA112" s="76"/>
      <c r="AEB112" s="76"/>
      <c r="AEC112" s="76"/>
      <c r="AED112" s="76"/>
      <c r="AEE112" s="76"/>
      <c r="AEF112" s="76"/>
      <c r="AEG112" s="76"/>
      <c r="AEH112" s="76"/>
      <c r="AEI112" s="76"/>
      <c r="AEJ112" s="76"/>
      <c r="AEK112" s="76"/>
      <c r="AEL112" s="76"/>
      <c r="AEM112" s="76"/>
      <c r="AEN112" s="76"/>
      <c r="AEO112" s="76"/>
      <c r="AEP112" s="76"/>
      <c r="AEQ112" s="76"/>
      <c r="AER112" s="76"/>
      <c r="AES112" s="76"/>
      <c r="AET112" s="76"/>
      <c r="AEU112" s="76"/>
      <c r="AEV112" s="76"/>
      <c r="AEW112" s="76"/>
      <c r="AEX112" s="76"/>
      <c r="AEY112" s="76"/>
      <c r="AEZ112" s="76"/>
      <c r="AFA112" s="76"/>
      <c r="AFB112" s="76"/>
      <c r="AFC112" s="76"/>
      <c r="AFD112" s="76"/>
      <c r="AFE112" s="76"/>
      <c r="AFF112" s="76"/>
      <c r="AFG112" s="76"/>
      <c r="AFH112" s="76"/>
      <c r="AFI112" s="76"/>
      <c r="AFJ112" s="76"/>
      <c r="AFK112" s="76"/>
      <c r="AFL112" s="76"/>
      <c r="AFM112" s="76"/>
      <c r="AFN112" s="76"/>
      <c r="AFO112" s="76"/>
      <c r="AFP112" s="76"/>
      <c r="AFQ112" s="76"/>
      <c r="AFR112" s="76"/>
      <c r="AFS112" s="76"/>
      <c r="AFT112" s="76"/>
      <c r="AFU112" s="76"/>
      <c r="AFV112" s="76"/>
      <c r="AFW112" s="76"/>
      <c r="AFX112" s="76"/>
      <c r="AFY112" s="76"/>
      <c r="AFZ112" s="76"/>
      <c r="AGA112" s="76"/>
      <c r="AGB112" s="76"/>
      <c r="AGC112" s="76"/>
      <c r="AGD112" s="76"/>
      <c r="AGE112" s="76"/>
      <c r="AGF112" s="76"/>
      <c r="AGG112" s="76"/>
      <c r="AGH112" s="76"/>
      <c r="AGI112" s="76"/>
      <c r="AGJ112" s="76"/>
      <c r="AGK112" s="76"/>
      <c r="AGL112" s="76"/>
      <c r="AGM112" s="76"/>
      <c r="AGN112" s="76"/>
      <c r="AGO112" s="76"/>
      <c r="AGP112" s="76"/>
      <c r="AGQ112" s="76"/>
      <c r="AGR112" s="76"/>
      <c r="AGS112" s="76"/>
      <c r="AGT112" s="76"/>
      <c r="AGU112" s="76"/>
      <c r="AGV112" s="76"/>
      <c r="AGW112" s="76"/>
      <c r="AGX112" s="76"/>
      <c r="AGY112" s="76"/>
      <c r="AGZ112" s="76"/>
      <c r="AHA112" s="76"/>
      <c r="AHB112" s="76"/>
      <c r="AHC112" s="76"/>
      <c r="AHD112" s="76"/>
      <c r="AHE112" s="76"/>
      <c r="AHF112" s="76"/>
      <c r="AHG112" s="76"/>
      <c r="AHH112" s="76"/>
      <c r="AHI112" s="76"/>
      <c r="AHJ112" s="76"/>
      <c r="AHK112" s="76"/>
      <c r="AHL112" s="76"/>
      <c r="AHM112" s="76"/>
      <c r="AHN112" s="76"/>
      <c r="AHO112" s="76"/>
      <c r="AHP112" s="76"/>
      <c r="AHQ112" s="76"/>
      <c r="AHR112" s="76"/>
      <c r="AHS112" s="76"/>
      <c r="AHT112" s="76"/>
      <c r="AHU112" s="76"/>
      <c r="AHV112" s="76"/>
      <c r="AHW112" s="76"/>
      <c r="AHX112" s="76"/>
      <c r="AHY112" s="76"/>
      <c r="AHZ112" s="76"/>
      <c r="AIA112" s="76"/>
      <c r="AIB112" s="76"/>
      <c r="AIC112" s="76"/>
      <c r="AID112" s="76"/>
      <c r="AIE112" s="76"/>
      <c r="AIF112" s="76"/>
      <c r="AIG112" s="76"/>
      <c r="AIH112" s="76"/>
      <c r="AII112" s="76"/>
      <c r="AIJ112" s="76"/>
      <c r="AIK112" s="76"/>
      <c r="AIL112" s="76"/>
      <c r="AIM112" s="76"/>
      <c r="AIN112" s="76"/>
      <c r="AIO112" s="76"/>
      <c r="AIP112" s="76"/>
      <c r="AIQ112" s="76"/>
      <c r="AIR112" s="76"/>
      <c r="AIS112" s="76"/>
      <c r="AIT112" s="76"/>
      <c r="AIU112" s="76"/>
      <c r="AIV112" s="76"/>
      <c r="AIW112" s="76"/>
      <c r="AIX112" s="76"/>
      <c r="AIY112" s="76"/>
      <c r="AIZ112" s="76"/>
      <c r="AJA112" s="76"/>
      <c r="AJB112" s="76"/>
      <c r="AJC112" s="76"/>
      <c r="AJD112" s="76"/>
      <c r="AJE112" s="76"/>
      <c r="AJF112" s="76"/>
      <c r="AJG112" s="76"/>
      <c r="AJH112" s="76"/>
      <c r="AJI112" s="76"/>
      <c r="AJJ112" s="76"/>
      <c r="AJK112" s="76"/>
      <c r="AJL112" s="76"/>
      <c r="AJM112" s="76"/>
      <c r="AJN112" s="76"/>
      <c r="AJO112" s="76"/>
      <c r="AJP112" s="76"/>
      <c r="AJQ112" s="76"/>
      <c r="AJR112" s="76"/>
      <c r="AJS112" s="76"/>
      <c r="AJT112" s="76"/>
      <c r="AJU112" s="76"/>
      <c r="AJV112" s="76"/>
      <c r="AJW112" s="76"/>
      <c r="AJX112" s="76"/>
      <c r="AJY112" s="76"/>
      <c r="AJZ112" s="76"/>
      <c r="AKA112" s="76"/>
      <c r="AKB112" s="76"/>
      <c r="AKC112" s="76"/>
      <c r="AKD112" s="76"/>
      <c r="AKE112" s="76"/>
      <c r="AKF112" s="76"/>
      <c r="AKG112" s="76"/>
      <c r="AKH112" s="76"/>
      <c r="AKI112" s="76"/>
      <c r="AKJ112" s="76"/>
      <c r="AKK112" s="76"/>
      <c r="AKL112" s="76"/>
      <c r="AKM112" s="76"/>
      <c r="AKN112" s="76"/>
      <c r="AKO112" s="76"/>
      <c r="AKP112" s="76"/>
      <c r="AKQ112" s="76"/>
      <c r="AKR112" s="76"/>
      <c r="AKS112" s="76"/>
      <c r="AKT112" s="76"/>
      <c r="AKU112" s="76"/>
      <c r="AKV112" s="76"/>
      <c r="AKW112" s="76"/>
      <c r="AKX112" s="76"/>
      <c r="AKY112" s="76"/>
      <c r="AKZ112" s="76"/>
      <c r="ALA112" s="76"/>
      <c r="ALB112" s="76"/>
      <c r="ALC112" s="76"/>
      <c r="ALD112" s="76"/>
      <c r="ALE112" s="76"/>
      <c r="ALF112" s="76"/>
      <c r="ALG112" s="76"/>
      <c r="ALH112" s="76"/>
      <c r="ALI112" s="76"/>
      <c r="ALJ112" s="76"/>
      <c r="ALK112" s="76"/>
      <c r="ALL112" s="76"/>
      <c r="ALM112" s="76"/>
      <c r="ALN112" s="76"/>
      <c r="ALO112" s="76"/>
      <c r="ALP112" s="76"/>
      <c r="ALQ112" s="76"/>
      <c r="ALR112" s="76"/>
      <c r="ALS112" s="76"/>
      <c r="ALT112" s="76"/>
      <c r="ALU112" s="76"/>
      <c r="ALV112" s="76"/>
      <c r="ALW112" s="76"/>
      <c r="ALX112" s="76"/>
      <c r="ALY112" s="76"/>
      <c r="ALZ112" s="76"/>
      <c r="AMA112" s="76"/>
      <c r="AMB112" s="76"/>
      <c r="AMC112" s="76"/>
      <c r="AMD112" s="76"/>
      <c r="AME112" s="76"/>
      <c r="AMF112" s="76"/>
      <c r="AMG112" s="76"/>
      <c r="AMH112" s="76"/>
      <c r="AMI112" s="76"/>
      <c r="AMJ112" s="77"/>
    </row>
    <row r="113" spans="1:1024" s="3" customFormat="1" ht="15" customHeight="1">
      <c r="A113" s="22">
        <v>5</v>
      </c>
      <c r="B113" s="200" t="s">
        <v>170</v>
      </c>
      <c r="C113" s="200"/>
      <c r="D113" s="200"/>
      <c r="E113" s="200"/>
      <c r="F113" s="200"/>
      <c r="G113" s="200"/>
      <c r="H113" s="201" t="s">
        <v>47</v>
      </c>
      <c r="I113" s="201"/>
      <c r="J113" s="57"/>
      <c r="K113" s="80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6"/>
      <c r="CG113" s="76"/>
      <c r="CH113" s="76"/>
      <c r="CI113" s="76"/>
      <c r="CJ113" s="76"/>
      <c r="CK113" s="76"/>
      <c r="CL113" s="76"/>
      <c r="CM113" s="76"/>
      <c r="CN113" s="76"/>
      <c r="CO113" s="76"/>
      <c r="CP113" s="76"/>
      <c r="CQ113" s="76"/>
      <c r="CR113" s="76"/>
      <c r="CS113" s="76"/>
      <c r="CT113" s="76"/>
      <c r="CU113" s="76"/>
      <c r="CV113" s="76"/>
      <c r="CW113" s="76"/>
      <c r="CX113" s="76"/>
      <c r="CY113" s="76"/>
      <c r="CZ113" s="76"/>
      <c r="DA113" s="76"/>
      <c r="DB113" s="76"/>
      <c r="DC113" s="76"/>
      <c r="DD113" s="76"/>
      <c r="DE113" s="76"/>
      <c r="DF113" s="76"/>
      <c r="DG113" s="76"/>
      <c r="DH113" s="76"/>
      <c r="DI113" s="76"/>
      <c r="DJ113" s="76"/>
      <c r="DK113" s="76"/>
      <c r="DL113" s="76"/>
      <c r="DM113" s="76"/>
      <c r="DN113" s="76"/>
      <c r="DO113" s="76"/>
      <c r="DP113" s="76"/>
      <c r="DQ113" s="76"/>
      <c r="DR113" s="76"/>
      <c r="DS113" s="76"/>
      <c r="DT113" s="76"/>
      <c r="DU113" s="76"/>
      <c r="DV113" s="76"/>
      <c r="DW113" s="76"/>
      <c r="DX113" s="76"/>
      <c r="DY113" s="76"/>
      <c r="DZ113" s="76"/>
      <c r="EA113" s="76"/>
      <c r="EB113" s="76"/>
      <c r="EC113" s="76"/>
      <c r="ED113" s="76"/>
      <c r="EE113" s="76"/>
      <c r="EF113" s="76"/>
      <c r="EG113" s="76"/>
      <c r="EH113" s="76"/>
      <c r="EI113" s="76"/>
      <c r="EJ113" s="76"/>
      <c r="EK113" s="76"/>
      <c r="EL113" s="76"/>
      <c r="EM113" s="76"/>
      <c r="EN113" s="76"/>
      <c r="EO113" s="76"/>
      <c r="EP113" s="76"/>
      <c r="EQ113" s="76"/>
      <c r="ER113" s="76"/>
      <c r="ES113" s="76"/>
      <c r="ET113" s="76"/>
      <c r="EU113" s="76"/>
      <c r="EV113" s="76"/>
      <c r="EW113" s="76"/>
      <c r="EX113" s="76"/>
      <c r="EY113" s="76"/>
      <c r="EZ113" s="76"/>
      <c r="FA113" s="76"/>
      <c r="FB113" s="76"/>
      <c r="FC113" s="76"/>
      <c r="FD113" s="76"/>
      <c r="FE113" s="76"/>
      <c r="FF113" s="76"/>
      <c r="FG113" s="76"/>
      <c r="FH113" s="76"/>
      <c r="FI113" s="76"/>
      <c r="FJ113" s="76"/>
      <c r="FK113" s="76"/>
      <c r="FL113" s="76"/>
      <c r="FM113" s="76"/>
      <c r="FN113" s="76"/>
      <c r="FO113" s="76"/>
      <c r="FP113" s="76"/>
      <c r="FQ113" s="76"/>
      <c r="FR113" s="76"/>
      <c r="FS113" s="76"/>
      <c r="FT113" s="76"/>
      <c r="FU113" s="76"/>
      <c r="FV113" s="76"/>
      <c r="FW113" s="76"/>
      <c r="FX113" s="76"/>
      <c r="FY113" s="76"/>
      <c r="FZ113" s="76"/>
      <c r="GA113" s="76"/>
      <c r="GB113" s="76"/>
      <c r="GC113" s="76"/>
      <c r="GD113" s="76"/>
      <c r="GE113" s="76"/>
      <c r="GF113" s="76"/>
      <c r="GG113" s="76"/>
      <c r="GH113" s="76"/>
      <c r="GI113" s="76"/>
      <c r="GJ113" s="76"/>
      <c r="GK113" s="76"/>
      <c r="GL113" s="76"/>
      <c r="GM113" s="76"/>
      <c r="GN113" s="76"/>
      <c r="GO113" s="76"/>
      <c r="GP113" s="76"/>
      <c r="GQ113" s="76"/>
      <c r="GR113" s="76"/>
      <c r="GS113" s="76"/>
      <c r="GT113" s="76"/>
      <c r="GU113" s="76"/>
      <c r="GV113" s="76"/>
      <c r="GW113" s="76"/>
      <c r="GX113" s="76"/>
      <c r="GY113" s="76"/>
      <c r="GZ113" s="76"/>
      <c r="HA113" s="76"/>
      <c r="HB113" s="76"/>
      <c r="HC113" s="76"/>
      <c r="HD113" s="76"/>
      <c r="HE113" s="76"/>
      <c r="HF113" s="76"/>
      <c r="HG113" s="76"/>
      <c r="HH113" s="76"/>
      <c r="HI113" s="76"/>
      <c r="HJ113" s="76"/>
      <c r="HK113" s="76"/>
      <c r="HL113" s="76"/>
      <c r="HM113" s="76"/>
      <c r="HN113" s="76"/>
      <c r="HO113" s="76"/>
      <c r="HP113" s="76"/>
      <c r="HQ113" s="76"/>
      <c r="HR113" s="76"/>
      <c r="HS113" s="76"/>
      <c r="HT113" s="76"/>
      <c r="HU113" s="76"/>
      <c r="HV113" s="76"/>
      <c r="HW113" s="76"/>
      <c r="HX113" s="76"/>
      <c r="HY113" s="76"/>
      <c r="HZ113" s="76"/>
      <c r="IA113" s="76"/>
      <c r="IB113" s="76"/>
      <c r="IC113" s="76"/>
      <c r="ID113" s="76"/>
      <c r="IE113" s="76"/>
      <c r="IF113" s="76"/>
      <c r="IG113" s="76"/>
      <c r="IH113" s="76"/>
      <c r="II113" s="76"/>
      <c r="IJ113" s="76"/>
      <c r="IK113" s="76"/>
      <c r="IL113" s="76"/>
      <c r="IM113" s="76"/>
      <c r="IN113" s="76"/>
      <c r="IO113" s="76"/>
      <c r="IP113" s="76"/>
      <c r="IQ113" s="76"/>
      <c r="IR113" s="76"/>
      <c r="IS113" s="76"/>
      <c r="IT113" s="76"/>
      <c r="IU113" s="76"/>
      <c r="IV113" s="76"/>
      <c r="IW113" s="76"/>
      <c r="IX113" s="76"/>
      <c r="IY113" s="76"/>
      <c r="IZ113" s="76"/>
      <c r="JA113" s="76"/>
      <c r="JB113" s="76"/>
      <c r="JC113" s="76"/>
      <c r="JD113" s="76"/>
      <c r="JE113" s="76"/>
      <c r="JF113" s="76"/>
      <c r="JG113" s="76"/>
      <c r="JH113" s="76"/>
      <c r="JI113" s="76"/>
      <c r="JJ113" s="76"/>
      <c r="JK113" s="76"/>
      <c r="JL113" s="76"/>
      <c r="JM113" s="76"/>
      <c r="JN113" s="76"/>
      <c r="JO113" s="76"/>
      <c r="JP113" s="76"/>
      <c r="JQ113" s="76"/>
      <c r="JR113" s="76"/>
      <c r="JS113" s="76"/>
      <c r="JT113" s="76"/>
      <c r="JU113" s="76"/>
      <c r="JV113" s="76"/>
      <c r="JW113" s="76"/>
      <c r="JX113" s="76"/>
      <c r="JY113" s="76"/>
      <c r="JZ113" s="76"/>
      <c r="KA113" s="76"/>
      <c r="KB113" s="76"/>
      <c r="KC113" s="76"/>
      <c r="KD113" s="76"/>
      <c r="KE113" s="76"/>
      <c r="KF113" s="76"/>
      <c r="KG113" s="76"/>
      <c r="KH113" s="76"/>
      <c r="KI113" s="76"/>
      <c r="KJ113" s="76"/>
      <c r="KK113" s="76"/>
      <c r="KL113" s="76"/>
      <c r="KM113" s="76"/>
      <c r="KN113" s="76"/>
      <c r="KO113" s="76"/>
      <c r="KP113" s="76"/>
      <c r="KQ113" s="76"/>
      <c r="KR113" s="76"/>
      <c r="KS113" s="76"/>
      <c r="KT113" s="76"/>
      <c r="KU113" s="76"/>
      <c r="KV113" s="76"/>
      <c r="KW113" s="76"/>
      <c r="KX113" s="76"/>
      <c r="KY113" s="76"/>
      <c r="KZ113" s="76"/>
      <c r="LA113" s="76"/>
      <c r="LB113" s="76"/>
      <c r="LC113" s="76"/>
      <c r="LD113" s="76"/>
      <c r="LE113" s="76"/>
      <c r="LF113" s="76"/>
      <c r="LG113" s="76"/>
      <c r="LH113" s="76"/>
      <c r="LI113" s="76"/>
      <c r="LJ113" s="76"/>
      <c r="LK113" s="76"/>
      <c r="LL113" s="76"/>
      <c r="LM113" s="76"/>
      <c r="LN113" s="76"/>
      <c r="LO113" s="76"/>
      <c r="LP113" s="76"/>
      <c r="LQ113" s="76"/>
      <c r="LR113" s="76"/>
      <c r="LS113" s="76"/>
      <c r="LT113" s="76"/>
      <c r="LU113" s="76"/>
      <c r="LV113" s="76"/>
      <c r="LW113" s="76"/>
      <c r="LX113" s="76"/>
      <c r="LY113" s="76"/>
      <c r="LZ113" s="76"/>
      <c r="MA113" s="76"/>
      <c r="MB113" s="76"/>
      <c r="MC113" s="76"/>
      <c r="MD113" s="76"/>
      <c r="ME113" s="76"/>
      <c r="MF113" s="76"/>
      <c r="MG113" s="76"/>
      <c r="MH113" s="76"/>
      <c r="MI113" s="76"/>
      <c r="MJ113" s="76"/>
      <c r="MK113" s="76"/>
      <c r="ML113" s="76"/>
      <c r="MM113" s="76"/>
      <c r="MN113" s="76"/>
      <c r="MO113" s="76"/>
      <c r="MP113" s="76"/>
      <c r="MQ113" s="76"/>
      <c r="MR113" s="76"/>
      <c r="MS113" s="76"/>
      <c r="MT113" s="76"/>
      <c r="MU113" s="76"/>
      <c r="MV113" s="76"/>
      <c r="MW113" s="76"/>
      <c r="MX113" s="76"/>
      <c r="MY113" s="76"/>
      <c r="MZ113" s="76"/>
      <c r="NA113" s="76"/>
      <c r="NB113" s="76"/>
      <c r="NC113" s="76"/>
      <c r="ND113" s="76"/>
      <c r="NE113" s="76"/>
      <c r="NF113" s="76"/>
      <c r="NG113" s="76"/>
      <c r="NH113" s="76"/>
      <c r="NI113" s="76"/>
      <c r="NJ113" s="76"/>
      <c r="NK113" s="76"/>
      <c r="NL113" s="76"/>
      <c r="NM113" s="76"/>
      <c r="NN113" s="76"/>
      <c r="NO113" s="76"/>
      <c r="NP113" s="76"/>
      <c r="NQ113" s="76"/>
      <c r="NR113" s="76"/>
      <c r="NS113" s="76"/>
      <c r="NT113" s="76"/>
      <c r="NU113" s="76"/>
      <c r="NV113" s="76"/>
      <c r="NW113" s="76"/>
      <c r="NX113" s="76"/>
      <c r="NY113" s="76"/>
      <c r="NZ113" s="76"/>
      <c r="OA113" s="76"/>
      <c r="OB113" s="76"/>
      <c r="OC113" s="76"/>
      <c r="OD113" s="76"/>
      <c r="OE113" s="76"/>
      <c r="OF113" s="76"/>
      <c r="OG113" s="76"/>
      <c r="OH113" s="76"/>
      <c r="OI113" s="76"/>
      <c r="OJ113" s="76"/>
      <c r="OK113" s="76"/>
      <c r="OL113" s="76"/>
      <c r="OM113" s="76"/>
      <c r="ON113" s="76"/>
      <c r="OO113" s="76"/>
      <c r="OP113" s="76"/>
      <c r="OQ113" s="76"/>
      <c r="OR113" s="76"/>
      <c r="OS113" s="76"/>
      <c r="OT113" s="76"/>
      <c r="OU113" s="76"/>
      <c r="OV113" s="76"/>
      <c r="OW113" s="76"/>
      <c r="OX113" s="76"/>
      <c r="OY113" s="76"/>
      <c r="OZ113" s="76"/>
      <c r="PA113" s="76"/>
      <c r="PB113" s="76"/>
      <c r="PC113" s="76"/>
      <c r="PD113" s="76"/>
      <c r="PE113" s="76"/>
      <c r="PF113" s="76"/>
      <c r="PG113" s="76"/>
      <c r="PH113" s="76"/>
      <c r="PI113" s="76"/>
      <c r="PJ113" s="76"/>
      <c r="PK113" s="76"/>
      <c r="PL113" s="76"/>
      <c r="PM113" s="76"/>
      <c r="PN113" s="76"/>
      <c r="PO113" s="76"/>
      <c r="PP113" s="76"/>
      <c r="PQ113" s="76"/>
      <c r="PR113" s="76"/>
      <c r="PS113" s="76"/>
      <c r="PT113" s="76"/>
      <c r="PU113" s="76"/>
      <c r="PV113" s="76"/>
      <c r="PW113" s="76"/>
      <c r="PX113" s="76"/>
      <c r="PY113" s="76"/>
      <c r="PZ113" s="76"/>
      <c r="QA113" s="76"/>
      <c r="QB113" s="76"/>
      <c r="QC113" s="76"/>
      <c r="QD113" s="76"/>
      <c r="QE113" s="76"/>
      <c r="QF113" s="76"/>
      <c r="QG113" s="76"/>
      <c r="QH113" s="76"/>
      <c r="QI113" s="76"/>
      <c r="QJ113" s="76"/>
      <c r="QK113" s="76"/>
      <c r="QL113" s="76"/>
      <c r="QM113" s="76"/>
      <c r="QN113" s="76"/>
      <c r="QO113" s="76"/>
      <c r="QP113" s="76"/>
      <c r="QQ113" s="76"/>
      <c r="QR113" s="76"/>
      <c r="QS113" s="76"/>
      <c r="QT113" s="76"/>
      <c r="QU113" s="76"/>
      <c r="QV113" s="76"/>
      <c r="QW113" s="76"/>
      <c r="QX113" s="76"/>
      <c r="QY113" s="76"/>
      <c r="QZ113" s="76"/>
      <c r="RA113" s="76"/>
      <c r="RB113" s="76"/>
      <c r="RC113" s="76"/>
      <c r="RD113" s="76"/>
      <c r="RE113" s="76"/>
      <c r="RF113" s="76"/>
      <c r="RG113" s="76"/>
      <c r="RH113" s="76"/>
      <c r="RI113" s="76"/>
      <c r="RJ113" s="76"/>
      <c r="RK113" s="76"/>
      <c r="RL113" s="76"/>
      <c r="RM113" s="76"/>
      <c r="RN113" s="76"/>
      <c r="RO113" s="76"/>
      <c r="RP113" s="76"/>
      <c r="RQ113" s="76"/>
      <c r="RR113" s="76"/>
      <c r="RS113" s="76"/>
      <c r="RT113" s="76"/>
      <c r="RU113" s="76"/>
      <c r="RV113" s="76"/>
      <c r="RW113" s="76"/>
      <c r="RX113" s="76"/>
      <c r="RY113" s="76"/>
      <c r="RZ113" s="76"/>
      <c r="SA113" s="76"/>
      <c r="SB113" s="76"/>
      <c r="SC113" s="76"/>
      <c r="SD113" s="76"/>
      <c r="SE113" s="76"/>
      <c r="SF113" s="76"/>
      <c r="SG113" s="76"/>
      <c r="SH113" s="76"/>
      <c r="SI113" s="76"/>
      <c r="SJ113" s="76"/>
      <c r="SK113" s="76"/>
      <c r="SL113" s="76"/>
      <c r="SM113" s="76"/>
      <c r="SN113" s="76"/>
      <c r="SO113" s="76"/>
      <c r="SP113" s="76"/>
      <c r="SQ113" s="76"/>
      <c r="SR113" s="76"/>
      <c r="SS113" s="76"/>
      <c r="ST113" s="76"/>
      <c r="SU113" s="76"/>
      <c r="SV113" s="76"/>
      <c r="SW113" s="76"/>
      <c r="SX113" s="76"/>
      <c r="SY113" s="76"/>
      <c r="SZ113" s="76"/>
      <c r="TA113" s="76"/>
      <c r="TB113" s="76"/>
      <c r="TC113" s="76"/>
      <c r="TD113" s="76"/>
      <c r="TE113" s="76"/>
      <c r="TF113" s="76"/>
      <c r="TG113" s="76"/>
      <c r="TH113" s="76"/>
      <c r="TI113" s="76"/>
      <c r="TJ113" s="76"/>
      <c r="TK113" s="76"/>
      <c r="TL113" s="76"/>
      <c r="TM113" s="76"/>
      <c r="TN113" s="76"/>
      <c r="TO113" s="76"/>
      <c r="TP113" s="76"/>
      <c r="TQ113" s="76"/>
      <c r="TR113" s="76"/>
      <c r="TS113" s="76"/>
      <c r="TT113" s="76"/>
      <c r="TU113" s="76"/>
      <c r="TV113" s="76"/>
      <c r="TW113" s="76"/>
      <c r="TX113" s="76"/>
      <c r="TY113" s="76"/>
      <c r="TZ113" s="76"/>
      <c r="UA113" s="76"/>
      <c r="UB113" s="76"/>
      <c r="UC113" s="76"/>
      <c r="UD113" s="76"/>
      <c r="UE113" s="76"/>
      <c r="UF113" s="76"/>
      <c r="UG113" s="76"/>
      <c r="UH113" s="76"/>
      <c r="UI113" s="76"/>
      <c r="UJ113" s="76"/>
      <c r="UK113" s="76"/>
      <c r="UL113" s="76"/>
      <c r="UM113" s="76"/>
      <c r="UN113" s="76"/>
      <c r="UO113" s="76"/>
      <c r="UP113" s="76"/>
      <c r="UQ113" s="76"/>
      <c r="UR113" s="76"/>
      <c r="US113" s="76"/>
      <c r="UT113" s="76"/>
      <c r="UU113" s="76"/>
      <c r="UV113" s="76"/>
      <c r="UW113" s="76"/>
      <c r="UX113" s="76"/>
      <c r="UY113" s="76"/>
      <c r="UZ113" s="76"/>
      <c r="VA113" s="76"/>
      <c r="VB113" s="76"/>
      <c r="VC113" s="76"/>
      <c r="VD113" s="76"/>
      <c r="VE113" s="76"/>
      <c r="VF113" s="76"/>
      <c r="VG113" s="76"/>
      <c r="VH113" s="76"/>
      <c r="VI113" s="76"/>
      <c r="VJ113" s="76"/>
      <c r="VK113" s="76"/>
      <c r="VL113" s="76"/>
      <c r="VM113" s="76"/>
      <c r="VN113" s="76"/>
      <c r="VO113" s="76"/>
      <c r="VP113" s="76"/>
      <c r="VQ113" s="76"/>
      <c r="VR113" s="76"/>
      <c r="VS113" s="76"/>
      <c r="VT113" s="76"/>
      <c r="VU113" s="76"/>
      <c r="VV113" s="76"/>
      <c r="VW113" s="76"/>
      <c r="VX113" s="76"/>
      <c r="VY113" s="76"/>
      <c r="VZ113" s="76"/>
      <c r="WA113" s="76"/>
      <c r="WB113" s="76"/>
      <c r="WC113" s="76"/>
      <c r="WD113" s="76"/>
      <c r="WE113" s="76"/>
      <c r="WF113" s="76"/>
      <c r="WG113" s="76"/>
      <c r="WH113" s="76"/>
      <c r="WI113" s="76"/>
      <c r="WJ113" s="76"/>
      <c r="WK113" s="76"/>
      <c r="WL113" s="76"/>
      <c r="WM113" s="76"/>
      <c r="WN113" s="76"/>
      <c r="WO113" s="76"/>
      <c r="WP113" s="76"/>
      <c r="WQ113" s="76"/>
      <c r="WR113" s="76"/>
      <c r="WS113" s="76"/>
      <c r="WT113" s="76"/>
      <c r="WU113" s="76"/>
      <c r="WV113" s="76"/>
      <c r="WW113" s="76"/>
      <c r="WX113" s="76"/>
      <c r="WY113" s="76"/>
      <c r="WZ113" s="76"/>
      <c r="XA113" s="76"/>
      <c r="XB113" s="76"/>
      <c r="XC113" s="76"/>
      <c r="XD113" s="76"/>
      <c r="XE113" s="76"/>
      <c r="XF113" s="76"/>
      <c r="XG113" s="76"/>
      <c r="XH113" s="76"/>
      <c r="XI113" s="76"/>
      <c r="XJ113" s="76"/>
      <c r="XK113" s="76"/>
      <c r="XL113" s="76"/>
      <c r="XM113" s="76"/>
      <c r="XN113" s="76"/>
      <c r="XO113" s="76"/>
      <c r="XP113" s="76"/>
      <c r="XQ113" s="76"/>
      <c r="XR113" s="76"/>
      <c r="XS113" s="76"/>
      <c r="XT113" s="76"/>
      <c r="XU113" s="76"/>
      <c r="XV113" s="76"/>
      <c r="XW113" s="76"/>
      <c r="XX113" s="76"/>
      <c r="XY113" s="76"/>
      <c r="XZ113" s="76"/>
      <c r="YA113" s="76"/>
      <c r="YB113" s="76"/>
      <c r="YC113" s="76"/>
      <c r="YD113" s="76"/>
      <c r="YE113" s="76"/>
      <c r="YF113" s="76"/>
      <c r="YG113" s="76"/>
      <c r="YH113" s="76"/>
      <c r="YI113" s="76"/>
      <c r="YJ113" s="76"/>
      <c r="YK113" s="76"/>
      <c r="YL113" s="76"/>
      <c r="YM113" s="76"/>
      <c r="YN113" s="76"/>
      <c r="YO113" s="76"/>
      <c r="YP113" s="76"/>
      <c r="YQ113" s="76"/>
      <c r="YR113" s="76"/>
      <c r="YS113" s="76"/>
      <c r="YT113" s="76"/>
      <c r="YU113" s="76"/>
      <c r="YV113" s="76"/>
      <c r="YW113" s="76"/>
      <c r="YX113" s="76"/>
      <c r="YY113" s="76"/>
      <c r="YZ113" s="76"/>
      <c r="ZA113" s="76"/>
      <c r="ZB113" s="76"/>
      <c r="ZC113" s="76"/>
      <c r="ZD113" s="76"/>
      <c r="ZE113" s="76"/>
      <c r="ZF113" s="76"/>
      <c r="ZG113" s="76"/>
      <c r="ZH113" s="76"/>
      <c r="ZI113" s="76"/>
      <c r="ZJ113" s="76"/>
      <c r="ZK113" s="76"/>
      <c r="ZL113" s="76"/>
      <c r="ZM113" s="76"/>
      <c r="ZN113" s="76"/>
      <c r="ZO113" s="76"/>
      <c r="ZP113" s="76"/>
      <c r="ZQ113" s="76"/>
      <c r="ZR113" s="76"/>
      <c r="ZS113" s="76"/>
      <c r="ZT113" s="76"/>
      <c r="ZU113" s="76"/>
      <c r="ZV113" s="76"/>
      <c r="ZW113" s="76"/>
      <c r="ZX113" s="76"/>
      <c r="ZY113" s="76"/>
      <c r="ZZ113" s="76"/>
      <c r="AAA113" s="76"/>
      <c r="AAB113" s="76"/>
      <c r="AAC113" s="76"/>
      <c r="AAD113" s="76"/>
      <c r="AAE113" s="76"/>
      <c r="AAF113" s="76"/>
      <c r="AAG113" s="76"/>
      <c r="AAH113" s="76"/>
      <c r="AAI113" s="76"/>
      <c r="AAJ113" s="76"/>
      <c r="AAK113" s="76"/>
      <c r="AAL113" s="76"/>
      <c r="AAM113" s="76"/>
      <c r="AAN113" s="76"/>
      <c r="AAO113" s="76"/>
      <c r="AAP113" s="76"/>
      <c r="AAQ113" s="76"/>
      <c r="AAR113" s="76"/>
      <c r="AAS113" s="76"/>
      <c r="AAT113" s="76"/>
      <c r="AAU113" s="76"/>
      <c r="AAV113" s="76"/>
      <c r="AAW113" s="76"/>
      <c r="AAX113" s="76"/>
      <c r="AAY113" s="76"/>
      <c r="AAZ113" s="76"/>
      <c r="ABA113" s="76"/>
      <c r="ABB113" s="76"/>
      <c r="ABC113" s="76"/>
      <c r="ABD113" s="76"/>
      <c r="ABE113" s="76"/>
      <c r="ABF113" s="76"/>
      <c r="ABG113" s="76"/>
      <c r="ABH113" s="76"/>
      <c r="ABI113" s="76"/>
      <c r="ABJ113" s="76"/>
      <c r="ABK113" s="76"/>
      <c r="ABL113" s="76"/>
      <c r="ABM113" s="76"/>
      <c r="ABN113" s="76"/>
      <c r="ABO113" s="76"/>
      <c r="ABP113" s="76"/>
      <c r="ABQ113" s="76"/>
      <c r="ABR113" s="76"/>
      <c r="ABS113" s="76"/>
      <c r="ABT113" s="76"/>
      <c r="ABU113" s="76"/>
      <c r="ABV113" s="76"/>
      <c r="ABW113" s="76"/>
      <c r="ABX113" s="76"/>
      <c r="ABY113" s="76"/>
      <c r="ABZ113" s="76"/>
      <c r="ACA113" s="76"/>
      <c r="ACB113" s="76"/>
      <c r="ACC113" s="76"/>
      <c r="ACD113" s="76"/>
      <c r="ACE113" s="76"/>
      <c r="ACF113" s="76"/>
      <c r="ACG113" s="76"/>
      <c r="ACH113" s="76"/>
      <c r="ACI113" s="76"/>
      <c r="ACJ113" s="76"/>
      <c r="ACK113" s="76"/>
      <c r="ACL113" s="76"/>
      <c r="ACM113" s="76"/>
      <c r="ACN113" s="76"/>
      <c r="ACO113" s="76"/>
      <c r="ACP113" s="76"/>
      <c r="ACQ113" s="76"/>
      <c r="ACR113" s="76"/>
      <c r="ACS113" s="76"/>
      <c r="ACT113" s="76"/>
      <c r="ACU113" s="76"/>
      <c r="ACV113" s="76"/>
      <c r="ACW113" s="76"/>
      <c r="ACX113" s="76"/>
      <c r="ACY113" s="76"/>
      <c r="ACZ113" s="76"/>
      <c r="ADA113" s="76"/>
      <c r="ADB113" s="76"/>
      <c r="ADC113" s="76"/>
      <c r="ADD113" s="76"/>
      <c r="ADE113" s="76"/>
      <c r="ADF113" s="76"/>
      <c r="ADG113" s="76"/>
      <c r="ADH113" s="76"/>
      <c r="ADI113" s="76"/>
      <c r="ADJ113" s="76"/>
      <c r="ADK113" s="76"/>
      <c r="ADL113" s="76"/>
      <c r="ADM113" s="76"/>
      <c r="ADN113" s="76"/>
      <c r="ADO113" s="76"/>
      <c r="ADP113" s="76"/>
      <c r="ADQ113" s="76"/>
      <c r="ADR113" s="76"/>
      <c r="ADS113" s="76"/>
      <c r="ADT113" s="76"/>
      <c r="ADU113" s="76"/>
      <c r="ADV113" s="76"/>
      <c r="ADW113" s="76"/>
      <c r="ADX113" s="76"/>
      <c r="ADY113" s="76"/>
      <c r="ADZ113" s="76"/>
      <c r="AEA113" s="76"/>
      <c r="AEB113" s="76"/>
      <c r="AEC113" s="76"/>
      <c r="AED113" s="76"/>
      <c r="AEE113" s="76"/>
      <c r="AEF113" s="76"/>
      <c r="AEG113" s="76"/>
      <c r="AEH113" s="76"/>
      <c r="AEI113" s="76"/>
      <c r="AEJ113" s="76"/>
      <c r="AEK113" s="76"/>
      <c r="AEL113" s="76"/>
      <c r="AEM113" s="76"/>
      <c r="AEN113" s="76"/>
      <c r="AEO113" s="76"/>
      <c r="AEP113" s="76"/>
      <c r="AEQ113" s="76"/>
      <c r="AER113" s="76"/>
      <c r="AES113" s="76"/>
      <c r="AET113" s="76"/>
      <c r="AEU113" s="76"/>
      <c r="AEV113" s="76"/>
      <c r="AEW113" s="76"/>
      <c r="AEX113" s="76"/>
      <c r="AEY113" s="76"/>
      <c r="AEZ113" s="76"/>
      <c r="AFA113" s="76"/>
      <c r="AFB113" s="76"/>
      <c r="AFC113" s="76"/>
      <c r="AFD113" s="76"/>
      <c r="AFE113" s="76"/>
      <c r="AFF113" s="76"/>
      <c r="AFG113" s="76"/>
      <c r="AFH113" s="76"/>
      <c r="AFI113" s="76"/>
      <c r="AFJ113" s="76"/>
      <c r="AFK113" s="76"/>
      <c r="AFL113" s="76"/>
      <c r="AFM113" s="76"/>
      <c r="AFN113" s="76"/>
      <c r="AFO113" s="76"/>
      <c r="AFP113" s="76"/>
      <c r="AFQ113" s="76"/>
      <c r="AFR113" s="76"/>
      <c r="AFS113" s="76"/>
      <c r="AFT113" s="76"/>
      <c r="AFU113" s="76"/>
      <c r="AFV113" s="76"/>
      <c r="AFW113" s="76"/>
      <c r="AFX113" s="76"/>
      <c r="AFY113" s="76"/>
      <c r="AFZ113" s="76"/>
      <c r="AGA113" s="76"/>
      <c r="AGB113" s="76"/>
      <c r="AGC113" s="76"/>
      <c r="AGD113" s="76"/>
      <c r="AGE113" s="76"/>
      <c r="AGF113" s="76"/>
      <c r="AGG113" s="76"/>
      <c r="AGH113" s="76"/>
      <c r="AGI113" s="76"/>
      <c r="AGJ113" s="76"/>
      <c r="AGK113" s="76"/>
      <c r="AGL113" s="76"/>
      <c r="AGM113" s="76"/>
      <c r="AGN113" s="76"/>
      <c r="AGO113" s="76"/>
      <c r="AGP113" s="76"/>
      <c r="AGQ113" s="76"/>
      <c r="AGR113" s="76"/>
      <c r="AGS113" s="76"/>
      <c r="AGT113" s="76"/>
      <c r="AGU113" s="76"/>
      <c r="AGV113" s="76"/>
      <c r="AGW113" s="76"/>
      <c r="AGX113" s="76"/>
      <c r="AGY113" s="76"/>
      <c r="AGZ113" s="76"/>
      <c r="AHA113" s="76"/>
      <c r="AHB113" s="76"/>
      <c r="AHC113" s="76"/>
      <c r="AHD113" s="76"/>
      <c r="AHE113" s="76"/>
      <c r="AHF113" s="76"/>
      <c r="AHG113" s="76"/>
      <c r="AHH113" s="76"/>
      <c r="AHI113" s="76"/>
      <c r="AHJ113" s="76"/>
      <c r="AHK113" s="76"/>
      <c r="AHL113" s="76"/>
      <c r="AHM113" s="76"/>
      <c r="AHN113" s="76"/>
      <c r="AHO113" s="76"/>
      <c r="AHP113" s="76"/>
      <c r="AHQ113" s="76"/>
      <c r="AHR113" s="76"/>
      <c r="AHS113" s="76"/>
      <c r="AHT113" s="76"/>
      <c r="AHU113" s="76"/>
      <c r="AHV113" s="76"/>
      <c r="AHW113" s="76"/>
      <c r="AHX113" s="76"/>
      <c r="AHY113" s="76"/>
      <c r="AHZ113" s="76"/>
      <c r="AIA113" s="76"/>
      <c r="AIB113" s="76"/>
      <c r="AIC113" s="76"/>
      <c r="AID113" s="76"/>
      <c r="AIE113" s="76"/>
      <c r="AIF113" s="76"/>
      <c r="AIG113" s="76"/>
      <c r="AIH113" s="76"/>
      <c r="AII113" s="76"/>
      <c r="AIJ113" s="76"/>
      <c r="AIK113" s="76"/>
      <c r="AIL113" s="76"/>
      <c r="AIM113" s="76"/>
      <c r="AIN113" s="76"/>
      <c r="AIO113" s="76"/>
      <c r="AIP113" s="76"/>
      <c r="AIQ113" s="76"/>
      <c r="AIR113" s="76"/>
      <c r="AIS113" s="76"/>
      <c r="AIT113" s="76"/>
      <c r="AIU113" s="76"/>
      <c r="AIV113" s="76"/>
      <c r="AIW113" s="76"/>
      <c r="AIX113" s="76"/>
      <c r="AIY113" s="76"/>
      <c r="AIZ113" s="76"/>
      <c r="AJA113" s="76"/>
      <c r="AJB113" s="76"/>
      <c r="AJC113" s="76"/>
      <c r="AJD113" s="76"/>
      <c r="AJE113" s="76"/>
      <c r="AJF113" s="76"/>
      <c r="AJG113" s="76"/>
      <c r="AJH113" s="76"/>
      <c r="AJI113" s="76"/>
      <c r="AJJ113" s="76"/>
      <c r="AJK113" s="76"/>
      <c r="AJL113" s="76"/>
      <c r="AJM113" s="76"/>
      <c r="AJN113" s="76"/>
      <c r="AJO113" s="76"/>
      <c r="AJP113" s="76"/>
      <c r="AJQ113" s="76"/>
      <c r="AJR113" s="76"/>
      <c r="AJS113" s="76"/>
      <c r="AJT113" s="76"/>
      <c r="AJU113" s="76"/>
      <c r="AJV113" s="76"/>
      <c r="AJW113" s="76"/>
      <c r="AJX113" s="76"/>
      <c r="AJY113" s="76"/>
      <c r="AJZ113" s="76"/>
      <c r="AKA113" s="76"/>
      <c r="AKB113" s="76"/>
      <c r="AKC113" s="76"/>
      <c r="AKD113" s="76"/>
      <c r="AKE113" s="76"/>
      <c r="AKF113" s="76"/>
      <c r="AKG113" s="76"/>
      <c r="AKH113" s="76"/>
      <c r="AKI113" s="76"/>
      <c r="AKJ113" s="76"/>
      <c r="AKK113" s="76"/>
      <c r="AKL113" s="76"/>
      <c r="AKM113" s="76"/>
      <c r="AKN113" s="76"/>
      <c r="AKO113" s="76"/>
      <c r="AKP113" s="76"/>
      <c r="AKQ113" s="76"/>
      <c r="AKR113" s="76"/>
      <c r="AKS113" s="76"/>
      <c r="AKT113" s="76"/>
      <c r="AKU113" s="76"/>
      <c r="AKV113" s="76"/>
      <c r="AKW113" s="76"/>
      <c r="AKX113" s="76"/>
      <c r="AKY113" s="76"/>
      <c r="AKZ113" s="76"/>
      <c r="ALA113" s="76"/>
      <c r="ALB113" s="76"/>
      <c r="ALC113" s="76"/>
      <c r="ALD113" s="76"/>
      <c r="ALE113" s="76"/>
      <c r="ALF113" s="76"/>
      <c r="ALG113" s="76"/>
      <c r="ALH113" s="76"/>
      <c r="ALI113" s="76"/>
      <c r="ALJ113" s="76"/>
      <c r="ALK113" s="76"/>
      <c r="ALL113" s="76"/>
      <c r="ALM113" s="76"/>
      <c r="ALN113" s="76"/>
      <c r="ALO113" s="76"/>
      <c r="ALP113" s="76"/>
      <c r="ALQ113" s="76"/>
      <c r="ALR113" s="76"/>
      <c r="ALS113" s="76"/>
      <c r="ALT113" s="76"/>
      <c r="ALU113" s="76"/>
      <c r="ALV113" s="76"/>
      <c r="ALW113" s="76"/>
      <c r="ALX113" s="76"/>
      <c r="ALY113" s="76"/>
      <c r="ALZ113" s="76"/>
      <c r="AMA113" s="76"/>
      <c r="AMB113" s="76"/>
      <c r="AMC113" s="76"/>
      <c r="AMD113" s="76"/>
      <c r="AME113" s="76"/>
      <c r="AMF113" s="76"/>
      <c r="AMG113" s="76"/>
      <c r="AMH113" s="76"/>
      <c r="AMI113" s="76"/>
      <c r="AMJ113" s="77"/>
    </row>
    <row r="114" spans="1:1024" ht="35.25" customHeight="1">
      <c r="A114" s="25" t="s">
        <v>5</v>
      </c>
      <c r="B114" s="190" t="s">
        <v>171</v>
      </c>
      <c r="C114" s="190"/>
      <c r="D114" s="190"/>
      <c r="E114" s="190"/>
      <c r="F114" s="190"/>
      <c r="G114" s="190"/>
      <c r="H114" s="199">
        <v>54.41</v>
      </c>
      <c r="I114" s="199"/>
      <c r="J114" s="30"/>
      <c r="K114" s="80" t="s">
        <v>172</v>
      </c>
    </row>
    <row r="115" spans="1:1024" ht="35.25" customHeight="1">
      <c r="A115" s="25" t="s">
        <v>9</v>
      </c>
      <c r="B115" s="190" t="s">
        <v>173</v>
      </c>
      <c r="C115" s="190"/>
      <c r="D115" s="190"/>
      <c r="E115" s="190"/>
      <c r="F115" s="190"/>
      <c r="G115" s="190"/>
      <c r="H115" s="199">
        <v>475.82</v>
      </c>
      <c r="I115" s="199"/>
      <c r="J115" s="30"/>
      <c r="K115" s="80" t="s">
        <v>174</v>
      </c>
    </row>
    <row r="116" spans="1:1024" ht="32.25" customHeight="1">
      <c r="A116" s="25" t="s">
        <v>13</v>
      </c>
      <c r="B116" s="190" t="s">
        <v>175</v>
      </c>
      <c r="C116" s="190"/>
      <c r="D116" s="190"/>
      <c r="E116" s="190"/>
      <c r="F116" s="190"/>
      <c r="G116" s="190"/>
      <c r="H116" s="199">
        <v>0</v>
      </c>
      <c r="I116" s="199"/>
      <c r="J116" s="30"/>
      <c r="K116" s="80" t="s">
        <v>174</v>
      </c>
    </row>
    <row r="117" spans="1:1024" ht="30.75" customHeight="1">
      <c r="A117" s="25" t="s">
        <v>17</v>
      </c>
      <c r="B117" s="190" t="s">
        <v>176</v>
      </c>
      <c r="C117" s="190"/>
      <c r="D117" s="190"/>
      <c r="E117" s="190"/>
      <c r="F117" s="190"/>
      <c r="G117" s="190"/>
      <c r="H117" s="199">
        <v>0</v>
      </c>
      <c r="I117" s="199"/>
      <c r="J117" s="30"/>
      <c r="K117" s="80" t="s">
        <v>174</v>
      </c>
    </row>
    <row r="118" spans="1:1024" ht="15" customHeight="1">
      <c r="A118" s="185" t="s">
        <v>100</v>
      </c>
      <c r="B118" s="185"/>
      <c r="C118" s="185"/>
      <c r="D118" s="185"/>
      <c r="E118" s="185"/>
      <c r="F118" s="185"/>
      <c r="G118" s="185"/>
      <c r="H118" s="186">
        <f>SUM(H114:I117)</f>
        <v>530.23</v>
      </c>
      <c r="I118" s="186"/>
      <c r="J118" s="81"/>
      <c r="K118" s="82"/>
    </row>
    <row r="119" spans="1:1024" s="85" customFormat="1" ht="15" customHeight="1">
      <c r="A119" s="197"/>
      <c r="B119" s="197"/>
      <c r="C119" s="197"/>
      <c r="D119" s="197"/>
      <c r="E119" s="197"/>
      <c r="F119" s="197"/>
      <c r="G119" s="197"/>
      <c r="H119" s="197"/>
      <c r="I119" s="197"/>
      <c r="J119" s="83"/>
      <c r="K119" s="84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MJ119" s="77"/>
    </row>
    <row r="120" spans="1:1024" s="85" customFormat="1" ht="15" customHeight="1">
      <c r="A120" s="198" t="s">
        <v>177</v>
      </c>
      <c r="B120" s="198"/>
      <c r="C120" s="198"/>
      <c r="D120" s="198"/>
      <c r="E120" s="198"/>
      <c r="F120" s="198"/>
      <c r="G120" s="198"/>
      <c r="H120" s="198"/>
      <c r="I120" s="198"/>
      <c r="J120" s="86"/>
      <c r="K120" s="84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MJ120" s="77"/>
    </row>
    <row r="121" spans="1:1024" s="85" customFormat="1" ht="15" customHeight="1">
      <c r="A121" s="73">
        <v>6</v>
      </c>
      <c r="B121" s="193" t="s">
        <v>178</v>
      </c>
      <c r="C121" s="193"/>
      <c r="D121" s="193"/>
      <c r="E121" s="193"/>
      <c r="F121" s="193"/>
      <c r="G121" s="193"/>
      <c r="H121" s="73" t="s">
        <v>69</v>
      </c>
      <c r="I121" s="73" t="s">
        <v>47</v>
      </c>
      <c r="J121" s="87"/>
      <c r="K121" s="84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MJ121" s="77"/>
    </row>
    <row r="122" spans="1:1024" s="85" customFormat="1" ht="15" customHeight="1">
      <c r="A122" s="25" t="s">
        <v>5</v>
      </c>
      <c r="B122" s="190" t="s">
        <v>179</v>
      </c>
      <c r="C122" s="190"/>
      <c r="D122" s="190"/>
      <c r="E122" s="190"/>
      <c r="F122" s="190"/>
      <c r="G122" s="190"/>
      <c r="H122" s="88">
        <v>0.03</v>
      </c>
      <c r="I122" s="53">
        <f>H138*H122</f>
        <v>110.208073916</v>
      </c>
      <c r="J122" s="35"/>
      <c r="K122" s="89" t="s">
        <v>180</v>
      </c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MJ122" s="77"/>
    </row>
    <row r="123" spans="1:1024" s="85" customFormat="1" ht="15" customHeight="1">
      <c r="A123" s="25" t="s">
        <v>9</v>
      </c>
      <c r="B123" s="190" t="s">
        <v>181</v>
      </c>
      <c r="C123" s="190"/>
      <c r="D123" s="190"/>
      <c r="E123" s="190"/>
      <c r="F123" s="190"/>
      <c r="G123" s="190"/>
      <c r="H123" s="88">
        <v>6.7900000000000002E-2</v>
      </c>
      <c r="I123" s="53">
        <f>(I122+H138)*H123</f>
        <v>256.92073551544308</v>
      </c>
      <c r="J123" s="35"/>
      <c r="K123" s="89" t="s">
        <v>182</v>
      </c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MJ123" s="77"/>
    </row>
    <row r="124" spans="1:1024" s="85" customFormat="1" ht="15" customHeight="1">
      <c r="A124" s="25" t="s">
        <v>13</v>
      </c>
      <c r="B124" s="190" t="s">
        <v>183</v>
      </c>
      <c r="C124" s="190"/>
      <c r="D124" s="190"/>
      <c r="E124" s="190"/>
      <c r="F124" s="190"/>
      <c r="G124" s="190"/>
      <c r="H124" s="88"/>
      <c r="I124" s="53"/>
      <c r="J124" s="35"/>
      <c r="K124" s="84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MJ124" s="77"/>
    </row>
    <row r="125" spans="1:1024" ht="15" customHeight="1">
      <c r="A125" s="195" t="s">
        <v>184</v>
      </c>
      <c r="B125" s="195"/>
      <c r="C125" s="196" t="s">
        <v>185</v>
      </c>
      <c r="D125" s="26" t="s">
        <v>186</v>
      </c>
      <c r="E125" s="27"/>
      <c r="F125" s="27"/>
      <c r="G125" s="29"/>
      <c r="H125" s="88">
        <v>6.4999999999999997E-3</v>
      </c>
      <c r="I125" s="53">
        <f>((H138+I122+I123)/(1-(H124)))*H125</f>
        <v>26.264753276437713</v>
      </c>
      <c r="J125" s="35"/>
      <c r="K125" s="90" t="s">
        <v>187</v>
      </c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</row>
    <row r="126" spans="1:1024" ht="15" customHeight="1">
      <c r="A126" s="195" t="s">
        <v>188</v>
      </c>
      <c r="B126" s="195"/>
      <c r="C126" s="196"/>
      <c r="D126" s="26" t="s">
        <v>189</v>
      </c>
      <c r="E126" s="27"/>
      <c r="F126" s="27"/>
      <c r="G126" s="29"/>
      <c r="H126" s="91">
        <v>0.03</v>
      </c>
      <c r="I126" s="53">
        <f>((H138+I122+I123)/(1-(H124)))*H126</f>
        <v>121.22193819894329</v>
      </c>
      <c r="J126" s="35"/>
      <c r="K126" s="90" t="s">
        <v>190</v>
      </c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</row>
    <row r="127" spans="1:1024" ht="15" customHeight="1">
      <c r="A127" s="195" t="s">
        <v>191</v>
      </c>
      <c r="B127" s="195"/>
      <c r="C127" s="92" t="s">
        <v>192</v>
      </c>
      <c r="D127" s="26" t="s">
        <v>193</v>
      </c>
      <c r="E127" s="27"/>
      <c r="F127" s="27"/>
      <c r="G127" s="29"/>
      <c r="H127" s="88">
        <v>0.05</v>
      </c>
      <c r="I127" s="53">
        <f>((H138+I122+I123)/(1-(H124)))*H127</f>
        <v>202.03656366490551</v>
      </c>
      <c r="J127" s="35"/>
      <c r="K127" s="90" t="s">
        <v>194</v>
      </c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</row>
    <row r="128" spans="1:1024" ht="15" customHeight="1">
      <c r="A128" s="185" t="s">
        <v>100</v>
      </c>
      <c r="B128" s="185"/>
      <c r="C128" s="185"/>
      <c r="D128" s="185"/>
      <c r="E128" s="185"/>
      <c r="F128" s="185"/>
      <c r="G128" s="185"/>
      <c r="H128" s="93"/>
      <c r="I128" s="94">
        <f>SUM(I122:I127)</f>
        <v>716.65206457172962</v>
      </c>
      <c r="J128" s="95"/>
      <c r="K128" s="84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</row>
    <row r="129" spans="1:1024" ht="15" customHeight="1">
      <c r="A129" s="187"/>
      <c r="B129" s="187"/>
      <c r="C129" s="187"/>
      <c r="D129" s="187"/>
      <c r="E129" s="187"/>
      <c r="F129" s="187"/>
      <c r="G129" s="187"/>
      <c r="H129" s="187"/>
      <c r="I129" s="187"/>
      <c r="J129" s="96"/>
      <c r="K129" s="84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</row>
    <row r="130" spans="1:1024" s="76" customFormat="1" ht="15" customHeight="1">
      <c r="A130" s="175" t="s">
        <v>195</v>
      </c>
      <c r="B130" s="175"/>
      <c r="C130" s="175"/>
      <c r="D130" s="175"/>
      <c r="E130" s="175"/>
      <c r="F130" s="175"/>
      <c r="G130" s="175"/>
      <c r="H130" s="175"/>
      <c r="I130" s="175"/>
      <c r="J130" s="97"/>
      <c r="K130" s="84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MJ130" s="77"/>
    </row>
    <row r="131" spans="1:1024" s="76" customFormat="1" ht="15" customHeight="1">
      <c r="A131" s="192"/>
      <c r="B131" s="192"/>
      <c r="C131" s="192"/>
      <c r="D131" s="192"/>
      <c r="E131" s="192"/>
      <c r="F131" s="192"/>
      <c r="G131" s="192"/>
      <c r="H131" s="192"/>
      <c r="I131" s="192"/>
      <c r="J131" s="96"/>
      <c r="K131" s="84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MJ131" s="77"/>
    </row>
    <row r="132" spans="1:1024" s="76" customFormat="1" ht="15" customHeight="1">
      <c r="A132" s="193" t="s">
        <v>196</v>
      </c>
      <c r="B132" s="193"/>
      <c r="C132" s="193"/>
      <c r="D132" s="193"/>
      <c r="E132" s="193"/>
      <c r="F132" s="193"/>
      <c r="G132" s="193"/>
      <c r="H132" s="194" t="s">
        <v>47</v>
      </c>
      <c r="I132" s="194"/>
      <c r="J132" s="98"/>
      <c r="K132" s="84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MJ132" s="77"/>
    </row>
    <row r="133" spans="1:1024" s="76" customFormat="1" ht="15" customHeight="1">
      <c r="A133" s="25" t="s">
        <v>5</v>
      </c>
      <c r="B133" s="190" t="s">
        <v>197</v>
      </c>
      <c r="C133" s="190"/>
      <c r="D133" s="190"/>
      <c r="E133" s="190"/>
      <c r="F133" s="190"/>
      <c r="G133" s="190"/>
      <c r="H133" s="191">
        <f>H39</f>
        <v>1430</v>
      </c>
      <c r="I133" s="191"/>
      <c r="J133" s="35"/>
      <c r="K133" s="89" t="s">
        <v>198</v>
      </c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MJ133" s="77"/>
    </row>
    <row r="134" spans="1:1024" s="76" customFormat="1" ht="15" customHeight="1">
      <c r="A134" s="25" t="s">
        <v>9</v>
      </c>
      <c r="B134" s="190" t="s">
        <v>199</v>
      </c>
      <c r="C134" s="190"/>
      <c r="D134" s="190"/>
      <c r="E134" s="190"/>
      <c r="F134" s="190"/>
      <c r="G134" s="190"/>
      <c r="H134" s="191">
        <f>H79</f>
        <v>1588.46</v>
      </c>
      <c r="I134" s="191"/>
      <c r="J134" s="35"/>
      <c r="K134" s="89" t="s">
        <v>200</v>
      </c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MJ134" s="77"/>
    </row>
    <row r="135" spans="1:1024" s="76" customFormat="1" ht="15" customHeight="1">
      <c r="A135" s="25" t="s">
        <v>13</v>
      </c>
      <c r="B135" s="190" t="s">
        <v>201</v>
      </c>
      <c r="C135" s="190"/>
      <c r="D135" s="190"/>
      <c r="E135" s="190"/>
      <c r="F135" s="190"/>
      <c r="G135" s="190"/>
      <c r="H135" s="191">
        <f>H89</f>
        <v>94.465800000000016</v>
      </c>
      <c r="I135" s="191"/>
      <c r="J135" s="35"/>
      <c r="K135" s="89" t="s">
        <v>202</v>
      </c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MJ135" s="77"/>
    </row>
    <row r="136" spans="1:1024" s="76" customFormat="1" ht="15" customHeight="1">
      <c r="A136" s="25" t="s">
        <v>17</v>
      </c>
      <c r="B136" s="190" t="s">
        <v>203</v>
      </c>
      <c r="C136" s="190"/>
      <c r="D136" s="190"/>
      <c r="E136" s="190"/>
      <c r="F136" s="190"/>
      <c r="G136" s="190"/>
      <c r="H136" s="191">
        <f>H110</f>
        <v>30.446663866666665</v>
      </c>
      <c r="I136" s="191"/>
      <c r="J136" s="35"/>
      <c r="K136" s="89" t="s">
        <v>204</v>
      </c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MJ136" s="77"/>
    </row>
    <row r="137" spans="1:1024" s="76" customFormat="1" ht="15" customHeight="1">
      <c r="A137" s="25" t="s">
        <v>57</v>
      </c>
      <c r="B137" s="190" t="s">
        <v>205</v>
      </c>
      <c r="C137" s="190"/>
      <c r="D137" s="190"/>
      <c r="E137" s="190"/>
      <c r="F137" s="190"/>
      <c r="G137" s="190"/>
      <c r="H137" s="191">
        <f>H118</f>
        <v>530.23</v>
      </c>
      <c r="I137" s="191"/>
      <c r="J137" s="35"/>
      <c r="K137" s="89" t="s">
        <v>206</v>
      </c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MJ137" s="77"/>
    </row>
    <row r="138" spans="1:1024" s="76" customFormat="1" ht="15" customHeight="1">
      <c r="A138" s="185" t="s">
        <v>207</v>
      </c>
      <c r="B138" s="185"/>
      <c r="C138" s="185"/>
      <c r="D138" s="185"/>
      <c r="E138" s="185"/>
      <c r="F138" s="185"/>
      <c r="G138" s="185"/>
      <c r="H138" s="186">
        <f>SUM(H133:I137)</f>
        <v>3673.6024638666668</v>
      </c>
      <c r="I138" s="186"/>
      <c r="J138" s="95"/>
      <c r="K138" s="89" t="s">
        <v>123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MJ138" s="77"/>
    </row>
    <row r="139" spans="1:1024" s="76" customFormat="1" ht="15" customHeight="1">
      <c r="A139" s="25" t="s">
        <v>59</v>
      </c>
      <c r="B139" s="190" t="s">
        <v>208</v>
      </c>
      <c r="C139" s="190"/>
      <c r="D139" s="190"/>
      <c r="E139" s="190"/>
      <c r="F139" s="190"/>
      <c r="G139" s="190"/>
      <c r="H139" s="191">
        <f>I128</f>
        <v>716.65206457172962</v>
      </c>
      <c r="I139" s="191"/>
      <c r="J139" s="35"/>
      <c r="K139" s="89" t="s">
        <v>209</v>
      </c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MJ139" s="77"/>
    </row>
    <row r="140" spans="1:1024" s="76" customFormat="1" ht="15" customHeight="1">
      <c r="A140" s="185" t="s">
        <v>210</v>
      </c>
      <c r="B140" s="185"/>
      <c r="C140" s="185"/>
      <c r="D140" s="185"/>
      <c r="E140" s="185"/>
      <c r="F140" s="185"/>
      <c r="G140" s="185"/>
      <c r="H140" s="186">
        <f>H138+H139</f>
        <v>4390.2545284383959</v>
      </c>
      <c r="I140" s="186"/>
      <c r="J140" s="95"/>
      <c r="K140" s="89" t="s">
        <v>211</v>
      </c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MJ140" s="77"/>
    </row>
    <row r="141" spans="1:1024" s="76" customFormat="1" ht="15" customHeight="1">
      <c r="A141" s="187"/>
      <c r="B141" s="187"/>
      <c r="C141" s="187"/>
      <c r="D141" s="187"/>
      <c r="E141" s="187"/>
      <c r="F141" s="187"/>
      <c r="G141" s="187"/>
      <c r="H141" s="187"/>
      <c r="I141" s="187"/>
      <c r="J141" s="96"/>
      <c r="K141" s="84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MJ141" s="77"/>
    </row>
    <row r="142" spans="1:1024" s="76" customFormat="1" ht="15" customHeight="1">
      <c r="A142" s="175" t="s">
        <v>212</v>
      </c>
      <c r="B142" s="175"/>
      <c r="C142" s="175"/>
      <c r="D142" s="175"/>
      <c r="E142" s="175"/>
      <c r="F142" s="175"/>
      <c r="G142" s="175"/>
      <c r="H142" s="175"/>
      <c r="I142" s="175"/>
      <c r="J142" s="97"/>
      <c r="K142" s="84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MJ142" s="77"/>
    </row>
    <row r="143" spans="1:1024" s="76" customFormat="1" ht="15" customHeight="1">
      <c r="A143" s="99"/>
      <c r="B143" s="37"/>
      <c r="C143" s="37"/>
      <c r="D143" s="37"/>
      <c r="E143" s="37"/>
      <c r="F143" s="37"/>
      <c r="G143" s="37"/>
      <c r="H143" s="37"/>
      <c r="I143" s="37"/>
      <c r="J143" s="96"/>
      <c r="K143" s="84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MJ143" s="77"/>
    </row>
    <row r="144" spans="1:1024" s="76" customFormat="1" ht="56.25" customHeight="1">
      <c r="A144" s="188" t="s">
        <v>213</v>
      </c>
      <c r="B144" s="188"/>
      <c r="C144" s="100" t="s">
        <v>214</v>
      </c>
      <c r="D144" s="100" t="s">
        <v>215</v>
      </c>
      <c r="E144" s="189" t="s">
        <v>216</v>
      </c>
      <c r="F144" s="189"/>
      <c r="G144" s="100" t="s">
        <v>217</v>
      </c>
      <c r="H144" s="189" t="s">
        <v>218</v>
      </c>
      <c r="I144" s="189"/>
      <c r="J144" s="96"/>
      <c r="K144" s="84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MJ144" s="77"/>
    </row>
    <row r="145" spans="1:1024" s="76" customFormat="1" ht="15" customHeight="1">
      <c r="A145" s="179" t="s">
        <v>163</v>
      </c>
      <c r="B145" s="179"/>
      <c r="C145" s="101">
        <f>H140</f>
        <v>4390.2545284383959</v>
      </c>
      <c r="D145" s="28">
        <v>5</v>
      </c>
      <c r="E145" s="180">
        <f>C145*D145</f>
        <v>21951.27264219198</v>
      </c>
      <c r="F145" s="180"/>
      <c r="G145" s="102">
        <v>1</v>
      </c>
      <c r="H145" s="181">
        <f>E145*G145</f>
        <v>21951.27264219198</v>
      </c>
      <c r="I145" s="181"/>
      <c r="J145" s="35"/>
      <c r="K145" s="84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MJ145" s="77"/>
    </row>
    <row r="146" spans="1:1024" s="76" customFormat="1" ht="15" customHeight="1">
      <c r="A146" s="182" t="s">
        <v>219</v>
      </c>
      <c r="B146" s="182"/>
      <c r="C146" s="182"/>
      <c r="D146" s="182"/>
      <c r="E146" s="182"/>
      <c r="F146" s="182"/>
      <c r="G146" s="182"/>
      <c r="H146" s="183">
        <f>H145</f>
        <v>21951.27264219198</v>
      </c>
      <c r="I146" s="183"/>
      <c r="J146" s="103"/>
      <c r="K146" s="84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MJ146" s="77"/>
    </row>
    <row r="147" spans="1:1024" s="76" customFormat="1" ht="15" customHeight="1">
      <c r="A147" s="184" t="s">
        <v>220</v>
      </c>
      <c r="B147" s="184"/>
      <c r="C147" s="184"/>
      <c r="D147" s="184"/>
      <c r="E147" s="184"/>
      <c r="F147" s="184"/>
      <c r="G147" s="184"/>
      <c r="H147" s="174"/>
      <c r="I147" s="174"/>
      <c r="J147" s="103"/>
      <c r="K147" s="84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MJ147" s="77"/>
    </row>
    <row r="148" spans="1:1024" s="76" customFormat="1" ht="15" customHeight="1">
      <c r="A148" s="173" t="s">
        <v>221</v>
      </c>
      <c r="B148" s="173"/>
      <c r="C148" s="173"/>
      <c r="D148" s="173"/>
      <c r="E148" s="173"/>
      <c r="F148" s="173"/>
      <c r="G148" s="173"/>
      <c r="H148" s="174">
        <f>H146+H147</f>
        <v>21951.27264219198</v>
      </c>
      <c r="I148" s="174"/>
      <c r="J148" s="103"/>
      <c r="K148" s="84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MJ148" s="77"/>
    </row>
    <row r="149" spans="1:1024" s="76" customFormat="1" ht="15" customHeight="1">
      <c r="A149" s="104"/>
      <c r="B149" s="8"/>
      <c r="C149" s="105"/>
      <c r="D149" s="37"/>
      <c r="E149" s="37"/>
      <c r="F149" s="37"/>
      <c r="G149" s="37"/>
      <c r="H149" s="37"/>
      <c r="I149" s="37"/>
      <c r="J149" s="103"/>
      <c r="K149" s="84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MJ149" s="77"/>
    </row>
    <row r="150" spans="1:1024" s="76" customFormat="1" ht="15" customHeight="1">
      <c r="A150" s="175" t="s">
        <v>222</v>
      </c>
      <c r="B150" s="175"/>
      <c r="C150" s="175"/>
      <c r="D150" s="175"/>
      <c r="E150" s="175"/>
      <c r="F150" s="175"/>
      <c r="G150" s="175"/>
      <c r="H150" s="175"/>
      <c r="I150" s="175"/>
      <c r="J150" s="35"/>
      <c r="K150" s="84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MJ150" s="77"/>
    </row>
    <row r="151" spans="1:1024" s="76" customFormat="1" ht="15" customHeight="1">
      <c r="A151" s="99"/>
      <c r="B151" s="37"/>
      <c r="C151" s="37"/>
      <c r="D151" s="37"/>
      <c r="E151" s="37"/>
      <c r="F151" s="37"/>
      <c r="G151" s="37"/>
      <c r="H151" s="37"/>
      <c r="I151" s="37"/>
      <c r="J151" s="103"/>
      <c r="K151" s="84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MJ151" s="77"/>
    </row>
    <row r="152" spans="1:1024" s="76" customFormat="1" ht="15" customHeight="1">
      <c r="A152" s="176" t="s">
        <v>223</v>
      </c>
      <c r="B152" s="176"/>
      <c r="C152" s="176"/>
      <c r="D152" s="176"/>
      <c r="E152" s="176"/>
      <c r="F152" s="176"/>
      <c r="G152" s="176"/>
      <c r="H152" s="176"/>
      <c r="I152" s="176"/>
      <c r="J152" s="95"/>
      <c r="K152" s="84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MJ152" s="77"/>
    </row>
    <row r="153" spans="1:1024" s="76" customFormat="1" ht="15" customHeight="1">
      <c r="A153" s="177" t="s">
        <v>224</v>
      </c>
      <c r="B153" s="177"/>
      <c r="C153" s="177"/>
      <c r="D153" s="177"/>
      <c r="E153" s="177"/>
      <c r="F153" s="177"/>
      <c r="G153" s="177"/>
      <c r="H153" s="178" t="s">
        <v>225</v>
      </c>
      <c r="I153" s="178"/>
      <c r="J153" s="106"/>
      <c r="K153" s="84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MJ153" s="77"/>
    </row>
    <row r="154" spans="1:1024" s="76" customFormat="1" ht="15" customHeight="1">
      <c r="A154" s="168" t="s">
        <v>226</v>
      </c>
      <c r="B154" s="168"/>
      <c r="C154" s="168"/>
      <c r="D154" s="168"/>
      <c r="E154" s="168"/>
      <c r="F154" s="168"/>
      <c r="G154" s="168"/>
      <c r="H154" s="169">
        <f>H148</f>
        <v>21951.27264219198</v>
      </c>
      <c r="I154" s="169"/>
      <c r="J154" s="36"/>
      <c r="K154" s="84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MJ154" s="77"/>
    </row>
    <row r="155" spans="1:1024" s="76" customFormat="1" ht="15" customHeight="1" thickBot="1">
      <c r="A155" s="168" t="s">
        <v>227</v>
      </c>
      <c r="B155" s="168"/>
      <c r="C155" s="168"/>
      <c r="D155" s="168"/>
      <c r="E155" s="168"/>
      <c r="F155" s="168"/>
      <c r="G155" s="168"/>
      <c r="H155" s="170">
        <f>G13</f>
        <v>12</v>
      </c>
      <c r="I155" s="170"/>
      <c r="J155" s="36"/>
      <c r="K155" s="84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MJ155" s="77"/>
    </row>
    <row r="156" spans="1:1024" s="76" customFormat="1" ht="15" customHeight="1" thickBot="1">
      <c r="A156" s="171" t="s">
        <v>228</v>
      </c>
      <c r="B156" s="171"/>
      <c r="C156" s="171"/>
      <c r="D156" s="171"/>
      <c r="E156" s="171"/>
      <c r="F156" s="171"/>
      <c r="G156" s="171"/>
      <c r="H156" s="172">
        <f>H154*H155</f>
        <v>263415.27170630376</v>
      </c>
      <c r="I156" s="172"/>
      <c r="J156" s="36"/>
      <c r="K156" s="84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MJ156" s="77"/>
    </row>
  </sheetData>
  <mergeCells count="231">
    <mergeCell ref="A1:K1"/>
    <mergeCell ref="A2:K2"/>
    <mergeCell ref="A9:I9"/>
    <mergeCell ref="B10:F10"/>
    <mergeCell ref="G10:I10"/>
    <mergeCell ref="B11:F11"/>
    <mergeCell ref="G11:I11"/>
    <mergeCell ref="B12:F12"/>
    <mergeCell ref="G12:I12"/>
    <mergeCell ref="A3:I3"/>
    <mergeCell ref="C4:I4"/>
    <mergeCell ref="C5:D5"/>
    <mergeCell ref="A7:I7"/>
    <mergeCell ref="A8:I8"/>
    <mergeCell ref="C18:I18"/>
    <mergeCell ref="A19:I19"/>
    <mergeCell ref="A20:I20"/>
    <mergeCell ref="A21:I21"/>
    <mergeCell ref="A22:I22"/>
    <mergeCell ref="A23:I23"/>
    <mergeCell ref="G13:I13"/>
    <mergeCell ref="A14:I14"/>
    <mergeCell ref="A15:I15"/>
    <mergeCell ref="B16:G16"/>
    <mergeCell ref="H16:I16"/>
    <mergeCell ref="B17:G17"/>
    <mergeCell ref="H17:I17"/>
    <mergeCell ref="B27:G27"/>
    <mergeCell ref="H27:I27"/>
    <mergeCell ref="B28:G28"/>
    <mergeCell ref="H28:I28"/>
    <mergeCell ref="A29:I29"/>
    <mergeCell ref="A30:I30"/>
    <mergeCell ref="B24:G24"/>
    <mergeCell ref="H24:I24"/>
    <mergeCell ref="B25:G25"/>
    <mergeCell ref="H25:I25"/>
    <mergeCell ref="B26:G26"/>
    <mergeCell ref="H26:I26"/>
    <mergeCell ref="H34:I34"/>
    <mergeCell ref="B35:G35"/>
    <mergeCell ref="H35:I35"/>
    <mergeCell ref="K35:L35"/>
    <mergeCell ref="B36:G36"/>
    <mergeCell ref="H36:I36"/>
    <mergeCell ref="K36:L36"/>
    <mergeCell ref="B31:G31"/>
    <mergeCell ref="H31:I31"/>
    <mergeCell ref="B32:G32"/>
    <mergeCell ref="H32:I32"/>
    <mergeCell ref="K32:V32"/>
    <mergeCell ref="H33:I33"/>
    <mergeCell ref="K33:V33"/>
    <mergeCell ref="A39:G39"/>
    <mergeCell ref="H39:I39"/>
    <mergeCell ref="A40:I40"/>
    <mergeCell ref="A41:I41"/>
    <mergeCell ref="A42:I42"/>
    <mergeCell ref="B43:G43"/>
    <mergeCell ref="B37:G37"/>
    <mergeCell ref="H37:I37"/>
    <mergeCell ref="K37:L37"/>
    <mergeCell ref="B38:G38"/>
    <mergeCell ref="H38:I38"/>
    <mergeCell ref="K38:L38"/>
    <mergeCell ref="A47:G47"/>
    <mergeCell ref="H47:I47"/>
    <mergeCell ref="A48:I48"/>
    <mergeCell ref="A49:I49"/>
    <mergeCell ref="B50:G50"/>
    <mergeCell ref="B51:G51"/>
    <mergeCell ref="B44:G44"/>
    <mergeCell ref="K44:V44"/>
    <mergeCell ref="B45:G45"/>
    <mergeCell ref="K45:V45"/>
    <mergeCell ref="B46:G46"/>
    <mergeCell ref="K46:V46"/>
    <mergeCell ref="B58:G58"/>
    <mergeCell ref="A59:G59"/>
    <mergeCell ref="A60:I60"/>
    <mergeCell ref="A61:I61"/>
    <mergeCell ref="B62:G62"/>
    <mergeCell ref="H62:I62"/>
    <mergeCell ref="B52:G52"/>
    <mergeCell ref="B53:C53"/>
    <mergeCell ref="B54:G54"/>
    <mergeCell ref="B55:G55"/>
    <mergeCell ref="B56:G56"/>
    <mergeCell ref="B57:G57"/>
    <mergeCell ref="A65:A66"/>
    <mergeCell ref="B65:C66"/>
    <mergeCell ref="H65:I66"/>
    <mergeCell ref="A63:A64"/>
    <mergeCell ref="B63:B64"/>
    <mergeCell ref="H63:I63"/>
    <mergeCell ref="Z63:AA63"/>
    <mergeCell ref="AB63:AC63"/>
    <mergeCell ref="AD63:AE63"/>
    <mergeCell ref="B67:G67"/>
    <mergeCell ref="H67:I67"/>
    <mergeCell ref="B68:G68"/>
    <mergeCell ref="H68:I68"/>
    <mergeCell ref="B69:G69"/>
    <mergeCell ref="H69:I69"/>
    <mergeCell ref="AF63:AG63"/>
    <mergeCell ref="AH63:AK63"/>
    <mergeCell ref="H64:I64"/>
    <mergeCell ref="A74:I74"/>
    <mergeCell ref="B75:G75"/>
    <mergeCell ref="H75:I75"/>
    <mergeCell ref="B76:G76"/>
    <mergeCell ref="H76:I76"/>
    <mergeCell ref="B77:G77"/>
    <mergeCell ref="H77:I77"/>
    <mergeCell ref="B70:G70"/>
    <mergeCell ref="H70:I70"/>
    <mergeCell ref="A71:G71"/>
    <mergeCell ref="H71:I71"/>
    <mergeCell ref="A72:I72"/>
    <mergeCell ref="A73:I73"/>
    <mergeCell ref="B82:G82"/>
    <mergeCell ref="B83:G83"/>
    <mergeCell ref="B84:G84"/>
    <mergeCell ref="B85:G85"/>
    <mergeCell ref="B86:G86"/>
    <mergeCell ref="B87:G87"/>
    <mergeCell ref="B78:G78"/>
    <mergeCell ref="H78:I78"/>
    <mergeCell ref="A79:G79"/>
    <mergeCell ref="H79:I79"/>
    <mergeCell ref="A80:I80"/>
    <mergeCell ref="A81:I81"/>
    <mergeCell ref="B93:G93"/>
    <mergeCell ref="B94:G94"/>
    <mergeCell ref="B95:G95"/>
    <mergeCell ref="B96:G96"/>
    <mergeCell ref="B97:G97"/>
    <mergeCell ref="B98:G98"/>
    <mergeCell ref="B88:G88"/>
    <mergeCell ref="A89:G89"/>
    <mergeCell ref="H89:I89"/>
    <mergeCell ref="A90:I90"/>
    <mergeCell ref="A91:I91"/>
    <mergeCell ref="A92:I92"/>
    <mergeCell ref="A105:I105"/>
    <mergeCell ref="A106:I106"/>
    <mergeCell ref="B107:G107"/>
    <mergeCell ref="H107:I107"/>
    <mergeCell ref="B108:G108"/>
    <mergeCell ref="H108:I108"/>
    <mergeCell ref="A99:G99"/>
    <mergeCell ref="A100:I100"/>
    <mergeCell ref="A101:I101"/>
    <mergeCell ref="B102:G102"/>
    <mergeCell ref="B103:G103"/>
    <mergeCell ref="A104:G104"/>
    <mergeCell ref="H104:I104"/>
    <mergeCell ref="B113:G113"/>
    <mergeCell ref="H113:I113"/>
    <mergeCell ref="B114:G114"/>
    <mergeCell ref="H114:I114"/>
    <mergeCell ref="B115:G115"/>
    <mergeCell ref="H115:I115"/>
    <mergeCell ref="B109:G109"/>
    <mergeCell ref="H109:I109"/>
    <mergeCell ref="A110:G110"/>
    <mergeCell ref="H110:I110"/>
    <mergeCell ref="A111:I111"/>
    <mergeCell ref="A112:I112"/>
    <mergeCell ref="A119:I119"/>
    <mergeCell ref="A120:I120"/>
    <mergeCell ref="B121:G121"/>
    <mergeCell ref="B122:G122"/>
    <mergeCell ref="B123:G123"/>
    <mergeCell ref="B124:G124"/>
    <mergeCell ref="B116:G116"/>
    <mergeCell ref="H116:I116"/>
    <mergeCell ref="B117:G117"/>
    <mergeCell ref="H117:I117"/>
    <mergeCell ref="A118:G118"/>
    <mergeCell ref="H118:I118"/>
    <mergeCell ref="A130:I130"/>
    <mergeCell ref="A131:I131"/>
    <mergeCell ref="A132:G132"/>
    <mergeCell ref="H132:I132"/>
    <mergeCell ref="B133:G133"/>
    <mergeCell ref="H133:I133"/>
    <mergeCell ref="A125:B125"/>
    <mergeCell ref="C125:C126"/>
    <mergeCell ref="A126:B126"/>
    <mergeCell ref="A127:B127"/>
    <mergeCell ref="A128:G128"/>
    <mergeCell ref="A129:I129"/>
    <mergeCell ref="B137:G137"/>
    <mergeCell ref="H137:I137"/>
    <mergeCell ref="A138:G138"/>
    <mergeCell ref="H138:I138"/>
    <mergeCell ref="B139:G139"/>
    <mergeCell ref="H139:I139"/>
    <mergeCell ref="B134:G134"/>
    <mergeCell ref="H134:I134"/>
    <mergeCell ref="B135:G135"/>
    <mergeCell ref="H135:I135"/>
    <mergeCell ref="B136:G136"/>
    <mergeCell ref="H136:I136"/>
    <mergeCell ref="A145:B145"/>
    <mergeCell ref="E145:F145"/>
    <mergeCell ref="H145:I145"/>
    <mergeCell ref="A146:G146"/>
    <mergeCell ref="H146:I146"/>
    <mergeCell ref="A147:G147"/>
    <mergeCell ref="H147:I147"/>
    <mergeCell ref="A140:G140"/>
    <mergeCell ref="H140:I140"/>
    <mergeCell ref="A141:I141"/>
    <mergeCell ref="A142:I142"/>
    <mergeCell ref="A144:B144"/>
    <mergeCell ref="E144:F144"/>
    <mergeCell ref="H144:I144"/>
    <mergeCell ref="A154:G154"/>
    <mergeCell ref="H154:I154"/>
    <mergeCell ref="A155:G155"/>
    <mergeCell ref="H155:I155"/>
    <mergeCell ref="A156:G156"/>
    <mergeCell ref="H156:I156"/>
    <mergeCell ref="A148:G148"/>
    <mergeCell ref="H148:I148"/>
    <mergeCell ref="A150:I150"/>
    <mergeCell ref="A152:I152"/>
    <mergeCell ref="A153:G153"/>
    <mergeCell ref="H153:I153"/>
  </mergeCells>
  <printOptions horizontalCentered="1" headings="1"/>
  <pageMargins left="0.39374999999999999" right="0.39374999999999999" top="0.39374999999999999" bottom="0.39374999999999999" header="0.511811023622047" footer="0.511811023622047"/>
  <pageSetup paperSize="9" scale="67" orientation="landscape" horizontalDpi="300" verticalDpi="300" r:id="rId1"/>
  <rowBreaks count="3" manualBreakCount="3">
    <brk id="47" max="10" man="1"/>
    <brk id="89" max="16383" man="1"/>
    <brk id="1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55"/>
  <sheetViews>
    <sheetView view="pageBreakPreview" topLeftCell="A132" zoomScale="70" zoomScaleNormal="115" zoomScaleSheetLayoutView="70" zoomScalePageLayoutView="115" workbookViewId="0">
      <selection activeCell="K35" sqref="K35:L35"/>
    </sheetView>
  </sheetViews>
  <sheetFormatPr defaultColWidth="9.140625" defaultRowHeight="15"/>
  <cols>
    <col min="1" max="1" width="3.140625" style="107" customWidth="1"/>
    <col min="2" max="2" width="18.85546875" style="76" customWidth="1"/>
    <col min="3" max="3" width="16.140625" style="76" customWidth="1"/>
    <col min="4" max="4" width="11.5703125" style="76" customWidth="1"/>
    <col min="5" max="5" width="13" style="76" customWidth="1"/>
    <col min="6" max="6" width="10.5703125" style="76" customWidth="1"/>
    <col min="7" max="7" width="10" style="76" bestFit="1" customWidth="1"/>
    <col min="8" max="8" width="7.42578125" style="76" customWidth="1"/>
    <col min="9" max="9" width="17.5703125" style="76" customWidth="1"/>
    <col min="10" max="10" width="10.140625" style="76" hidden="1" customWidth="1"/>
    <col min="11" max="11" width="94.7109375" style="2" customWidth="1"/>
    <col min="12" max="26" width="9.140625" style="3"/>
    <col min="27" max="27" width="9.7109375" style="3" customWidth="1"/>
    <col min="28" max="47" width="9.140625" style="3"/>
    <col min="48" max="1023" width="9.140625" style="76"/>
    <col min="1024" max="1024" width="11.5703125" style="77" customWidth="1"/>
    <col min="1025" max="16384" width="9.140625" style="77"/>
  </cols>
  <sheetData>
    <row r="1" spans="1:11" ht="21" customHeight="1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1"/>
    </row>
    <row r="2" spans="1:11" ht="15" customHeight="1">
      <c r="A2" s="204"/>
      <c r="B2" s="204"/>
      <c r="C2" s="204"/>
      <c r="D2" s="204"/>
      <c r="E2" s="204"/>
      <c r="F2" s="204"/>
      <c r="G2" s="204"/>
      <c r="H2" s="204"/>
      <c r="I2" s="204"/>
      <c r="J2" s="4"/>
    </row>
    <row r="3" spans="1:11" ht="15" customHeight="1">
      <c r="A3" s="5"/>
      <c r="B3" s="6" t="s">
        <v>1</v>
      </c>
      <c r="C3" s="249"/>
      <c r="D3" s="249"/>
      <c r="E3" s="249"/>
      <c r="F3" s="249"/>
      <c r="G3" s="249"/>
      <c r="H3" s="249"/>
      <c r="I3" s="249"/>
      <c r="J3" s="7"/>
    </row>
    <row r="4" spans="1:11" ht="15" customHeight="1">
      <c r="A4" s="5"/>
      <c r="B4" s="6" t="s">
        <v>2</v>
      </c>
      <c r="C4" s="250"/>
      <c r="D4" s="250"/>
      <c r="E4" s="8"/>
      <c r="F4" s="8"/>
      <c r="G4" s="8"/>
      <c r="H4" s="8"/>
      <c r="I4" s="8"/>
      <c r="J4" s="7"/>
    </row>
    <row r="5" spans="1:11" ht="15" customHeight="1">
      <c r="A5" s="5"/>
      <c r="B5" s="6"/>
      <c r="C5" s="8"/>
      <c r="D5" s="8"/>
      <c r="E5" s="8"/>
      <c r="F5" s="8"/>
      <c r="G5" s="8"/>
      <c r="H5" s="8"/>
      <c r="I5" s="8"/>
      <c r="J5" s="7"/>
    </row>
    <row r="6" spans="1:11" ht="15" customHeight="1">
      <c r="A6" s="204"/>
      <c r="B6" s="204"/>
      <c r="C6" s="204"/>
      <c r="D6" s="204"/>
      <c r="E6" s="204"/>
      <c r="F6" s="204"/>
      <c r="G6" s="204"/>
      <c r="H6" s="204"/>
      <c r="I6" s="204"/>
      <c r="J6" s="7"/>
    </row>
    <row r="7" spans="1:11" ht="15" customHeight="1">
      <c r="A7" s="242" t="s">
        <v>3</v>
      </c>
      <c r="B7" s="242"/>
      <c r="C7" s="242"/>
      <c r="D7" s="242"/>
      <c r="E7" s="242"/>
      <c r="F7" s="242"/>
      <c r="G7" s="242"/>
      <c r="H7" s="242"/>
      <c r="I7" s="242"/>
      <c r="J7" s="7"/>
      <c r="K7" s="9" t="s">
        <v>4</v>
      </c>
    </row>
    <row r="8" spans="1:11" ht="15" customHeight="1">
      <c r="A8" s="204"/>
      <c r="B8" s="204"/>
      <c r="C8" s="204"/>
      <c r="D8" s="204"/>
      <c r="E8" s="204"/>
      <c r="F8" s="204"/>
      <c r="G8" s="204"/>
      <c r="H8" s="204"/>
      <c r="I8" s="204"/>
      <c r="J8" s="4"/>
    </row>
    <row r="9" spans="1:11" ht="15" customHeight="1">
      <c r="A9" s="10" t="s">
        <v>5</v>
      </c>
      <c r="B9" s="237" t="s">
        <v>6</v>
      </c>
      <c r="C9" s="237"/>
      <c r="D9" s="237"/>
      <c r="E9" s="237"/>
      <c r="F9" s="237"/>
      <c r="G9" s="247" t="s">
        <v>7</v>
      </c>
      <c r="H9" s="247"/>
      <c r="I9" s="247"/>
      <c r="J9" s="11"/>
      <c r="K9" s="2" t="s">
        <v>8</v>
      </c>
    </row>
    <row r="10" spans="1:11" ht="15" customHeight="1">
      <c r="A10" s="10" t="s">
        <v>9</v>
      </c>
      <c r="B10" s="237" t="s">
        <v>10</v>
      </c>
      <c r="C10" s="237"/>
      <c r="D10" s="237"/>
      <c r="E10" s="237"/>
      <c r="F10" s="237"/>
      <c r="G10" s="179" t="s">
        <v>11</v>
      </c>
      <c r="H10" s="179"/>
      <c r="I10" s="179"/>
      <c r="J10" s="11"/>
      <c r="K10" s="2" t="s">
        <v>12</v>
      </c>
    </row>
    <row r="11" spans="1:11" ht="15" customHeight="1">
      <c r="A11" s="12" t="s">
        <v>13</v>
      </c>
      <c r="B11" s="248" t="s">
        <v>14</v>
      </c>
      <c r="C11" s="248"/>
      <c r="D11" s="248"/>
      <c r="E11" s="248"/>
      <c r="F11" s="248"/>
      <c r="G11" s="244" t="s">
        <v>15</v>
      </c>
      <c r="H11" s="244"/>
      <c r="I11" s="244"/>
      <c r="J11" s="4"/>
      <c r="K11" s="2" t="s">
        <v>16</v>
      </c>
    </row>
    <row r="12" spans="1:11" ht="15" customHeight="1">
      <c r="A12" s="10" t="s">
        <v>17</v>
      </c>
      <c r="B12" s="13" t="s">
        <v>18</v>
      </c>
      <c r="C12" s="14"/>
      <c r="D12" s="14"/>
      <c r="E12" s="14"/>
      <c r="F12" s="14"/>
      <c r="G12" s="244">
        <v>12</v>
      </c>
      <c r="H12" s="244"/>
      <c r="I12" s="244"/>
      <c r="J12" s="4"/>
      <c r="K12" s="2" t="s">
        <v>19</v>
      </c>
    </row>
    <row r="13" spans="1:11" ht="15" customHeight="1">
      <c r="A13" s="204"/>
      <c r="B13" s="204"/>
      <c r="C13" s="204"/>
      <c r="D13" s="204"/>
      <c r="E13" s="204"/>
      <c r="F13" s="204"/>
      <c r="G13" s="204"/>
      <c r="H13" s="204"/>
      <c r="I13" s="204"/>
      <c r="J13" s="4"/>
    </row>
    <row r="14" spans="1:11" ht="15" customHeight="1">
      <c r="A14" s="242" t="s">
        <v>20</v>
      </c>
      <c r="B14" s="242"/>
      <c r="C14" s="242"/>
      <c r="D14" s="242"/>
      <c r="E14" s="242"/>
      <c r="F14" s="242"/>
      <c r="G14" s="242"/>
      <c r="H14" s="242"/>
      <c r="I14" s="242"/>
      <c r="J14" s="4"/>
    </row>
    <row r="15" spans="1:11" ht="15" customHeight="1">
      <c r="A15" s="10">
        <v>1</v>
      </c>
      <c r="B15" s="237" t="s">
        <v>21</v>
      </c>
      <c r="C15" s="237"/>
      <c r="D15" s="237"/>
      <c r="E15" s="237"/>
      <c r="F15" s="237"/>
      <c r="G15" s="237"/>
      <c r="H15" s="244" t="s">
        <v>22</v>
      </c>
      <c r="I15" s="244"/>
      <c r="J15" s="4"/>
      <c r="K15" s="2" t="s">
        <v>23</v>
      </c>
    </row>
    <row r="16" spans="1:11" ht="15" customHeight="1">
      <c r="A16" s="10">
        <v>2</v>
      </c>
      <c r="B16" s="237" t="s">
        <v>24</v>
      </c>
      <c r="C16" s="237"/>
      <c r="D16" s="237"/>
      <c r="E16" s="237"/>
      <c r="F16" s="237"/>
      <c r="G16" s="237"/>
      <c r="H16" s="244">
        <v>3302.54</v>
      </c>
      <c r="I16" s="244"/>
      <c r="J16" s="4"/>
      <c r="K16" s="2" t="s">
        <v>25</v>
      </c>
    </row>
    <row r="17" spans="1:22" ht="15" customHeight="1">
      <c r="A17" s="10">
        <v>1</v>
      </c>
      <c r="B17" s="13" t="s">
        <v>26</v>
      </c>
      <c r="C17" s="241" t="s">
        <v>230</v>
      </c>
      <c r="D17" s="241"/>
      <c r="E17" s="241"/>
      <c r="F17" s="241"/>
      <c r="G17" s="241"/>
      <c r="H17" s="241"/>
      <c r="I17" s="241"/>
      <c r="J17" s="4"/>
      <c r="K17" s="2" t="s">
        <v>28</v>
      </c>
    </row>
    <row r="18" spans="1:22" ht="15" customHeight="1">
      <c r="A18" s="204"/>
      <c r="B18" s="204"/>
      <c r="C18" s="204"/>
      <c r="D18" s="204"/>
      <c r="E18" s="204"/>
      <c r="F18" s="204"/>
      <c r="G18" s="204"/>
      <c r="H18" s="204"/>
      <c r="I18" s="204"/>
      <c r="J18" s="4"/>
    </row>
    <row r="19" spans="1:22" ht="15" customHeight="1">
      <c r="A19" s="242" t="s">
        <v>29</v>
      </c>
      <c r="B19" s="242"/>
      <c r="C19" s="242"/>
      <c r="D19" s="242"/>
      <c r="E19" s="242"/>
      <c r="F19" s="242"/>
      <c r="G19" s="242"/>
      <c r="H19" s="242"/>
      <c r="I19" s="242"/>
      <c r="J19" s="15"/>
    </row>
    <row r="20" spans="1:22" ht="15" customHeight="1">
      <c r="A20" s="204" t="s">
        <v>30</v>
      </c>
      <c r="B20" s="204"/>
      <c r="C20" s="204"/>
      <c r="D20" s="204"/>
      <c r="E20" s="204"/>
      <c r="F20" s="204"/>
      <c r="G20" s="204"/>
      <c r="H20" s="204"/>
      <c r="I20" s="204"/>
      <c r="J20" s="4"/>
    </row>
    <row r="21" spans="1:22" ht="15" customHeight="1">
      <c r="A21" s="243" t="s">
        <v>31</v>
      </c>
      <c r="B21" s="243"/>
      <c r="C21" s="243"/>
      <c r="D21" s="243"/>
      <c r="E21" s="243"/>
      <c r="F21" s="243"/>
      <c r="G21" s="243"/>
      <c r="H21" s="243"/>
      <c r="I21" s="243"/>
      <c r="J21" s="16"/>
    </row>
    <row r="22" spans="1:22" ht="15" customHeight="1">
      <c r="A22" s="200" t="s">
        <v>32</v>
      </c>
      <c r="B22" s="200"/>
      <c r="C22" s="200"/>
      <c r="D22" s="200"/>
      <c r="E22" s="200"/>
      <c r="F22" s="200"/>
      <c r="G22" s="200"/>
      <c r="H22" s="200"/>
      <c r="I22" s="200"/>
      <c r="J22" s="16"/>
    </row>
    <row r="23" spans="1:22" ht="15" customHeight="1">
      <c r="A23" s="17">
        <v>1</v>
      </c>
      <c r="B23" s="208" t="s">
        <v>33</v>
      </c>
      <c r="C23" s="208"/>
      <c r="D23" s="208"/>
      <c r="E23" s="208"/>
      <c r="F23" s="208"/>
      <c r="G23" s="208"/>
      <c r="H23" s="238" t="s">
        <v>231</v>
      </c>
      <c r="I23" s="238"/>
      <c r="J23" s="16"/>
      <c r="K23" s="2" t="s">
        <v>35</v>
      </c>
    </row>
    <row r="24" spans="1:22" ht="15" customHeight="1">
      <c r="A24" s="17">
        <v>2</v>
      </c>
      <c r="B24" s="208" t="s">
        <v>36</v>
      </c>
      <c r="C24" s="208"/>
      <c r="D24" s="208"/>
      <c r="E24" s="208"/>
      <c r="F24" s="208"/>
      <c r="G24" s="208"/>
      <c r="H24" s="238" t="s">
        <v>229</v>
      </c>
      <c r="I24" s="238"/>
      <c r="J24" s="16"/>
      <c r="K24" s="2" t="s">
        <v>38</v>
      </c>
    </row>
    <row r="25" spans="1:22" ht="15" customHeight="1">
      <c r="A25" s="17">
        <v>3</v>
      </c>
      <c r="B25" s="208" t="s">
        <v>39</v>
      </c>
      <c r="C25" s="208"/>
      <c r="D25" s="208"/>
      <c r="E25" s="208"/>
      <c r="F25" s="208"/>
      <c r="G25" s="208"/>
      <c r="H25" s="240">
        <v>1518.57</v>
      </c>
      <c r="I25" s="240"/>
      <c r="J25" s="18"/>
      <c r="K25" s="2" t="s">
        <v>40</v>
      </c>
    </row>
    <row r="26" spans="1:22" ht="15" customHeight="1">
      <c r="A26" s="17">
        <v>4</v>
      </c>
      <c r="B26" s="208" t="s">
        <v>41</v>
      </c>
      <c r="C26" s="208"/>
      <c r="D26" s="208"/>
      <c r="E26" s="208"/>
      <c r="F26" s="208"/>
      <c r="G26" s="208"/>
      <c r="H26" s="238" t="s">
        <v>230</v>
      </c>
      <c r="I26" s="238"/>
      <c r="J26" s="19"/>
      <c r="K26" s="2" t="s">
        <v>42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ht="15" customHeight="1">
      <c r="A27" s="17">
        <v>5</v>
      </c>
      <c r="B27" s="208" t="s">
        <v>43</v>
      </c>
      <c r="C27" s="208"/>
      <c r="D27" s="208"/>
      <c r="E27" s="208"/>
      <c r="F27" s="208"/>
      <c r="G27" s="208"/>
      <c r="H27" s="239">
        <v>44662</v>
      </c>
      <c r="I27" s="239"/>
      <c r="J27" s="19"/>
      <c r="K27" s="2" t="s">
        <v>44</v>
      </c>
    </row>
    <row r="28" spans="1:22" ht="15" customHeight="1">
      <c r="A28" s="231"/>
      <c r="B28" s="231"/>
      <c r="C28" s="231"/>
      <c r="D28" s="231"/>
      <c r="E28" s="231"/>
      <c r="F28" s="231"/>
      <c r="G28" s="231"/>
      <c r="H28" s="231"/>
      <c r="I28" s="231"/>
      <c r="J28" s="4"/>
    </row>
    <row r="29" spans="1:22" ht="15" customHeight="1">
      <c r="A29" s="198" t="s">
        <v>45</v>
      </c>
      <c r="B29" s="198"/>
      <c r="C29" s="198"/>
      <c r="D29" s="198"/>
      <c r="E29" s="198"/>
      <c r="F29" s="198"/>
      <c r="G29" s="198"/>
      <c r="H29" s="198"/>
      <c r="I29" s="198"/>
      <c r="J29" s="21"/>
    </row>
    <row r="30" spans="1:22" ht="15" customHeight="1">
      <c r="A30" s="22">
        <v>1</v>
      </c>
      <c r="B30" s="200" t="s">
        <v>46</v>
      </c>
      <c r="C30" s="200"/>
      <c r="D30" s="200"/>
      <c r="E30" s="200"/>
      <c r="F30" s="200"/>
      <c r="G30" s="200"/>
      <c r="H30" s="236" t="s">
        <v>47</v>
      </c>
      <c r="I30" s="236"/>
      <c r="J30" s="23"/>
    </row>
    <row r="31" spans="1:22" ht="15" customHeight="1">
      <c r="A31" s="17" t="s">
        <v>5</v>
      </c>
      <c r="B31" s="237" t="s">
        <v>48</v>
      </c>
      <c r="C31" s="237"/>
      <c r="D31" s="237"/>
      <c r="E31" s="237"/>
      <c r="F31" s="237"/>
      <c r="G31" s="237"/>
      <c r="H31" s="191">
        <v>1518.57</v>
      </c>
      <c r="I31" s="191"/>
      <c r="J31" s="24">
        <f>((H31/(H25/220)))</f>
        <v>220</v>
      </c>
      <c r="K31" s="227" t="s">
        <v>49</v>
      </c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</row>
    <row r="32" spans="1:22" ht="39" customHeight="1">
      <c r="A32" s="25" t="s">
        <v>9</v>
      </c>
      <c r="B32" s="26" t="s">
        <v>50</v>
      </c>
      <c r="C32" s="27"/>
      <c r="D32" s="28" t="s">
        <v>51</v>
      </c>
      <c r="E32" s="28" t="s">
        <v>52</v>
      </c>
      <c r="F32" s="27"/>
      <c r="G32" s="29"/>
      <c r="H32" s="191">
        <f>IF(E32="N",0,H31*0.3)</f>
        <v>0</v>
      </c>
      <c r="I32" s="191"/>
      <c r="J32" s="30"/>
      <c r="K32" s="230" t="s">
        <v>53</v>
      </c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</row>
    <row r="33" spans="1:22" ht="55.5" customHeight="1">
      <c r="A33" s="25" t="s">
        <v>13</v>
      </c>
      <c r="B33" s="26" t="s">
        <v>54</v>
      </c>
      <c r="C33" s="27"/>
      <c r="D33" s="28" t="s">
        <v>51</v>
      </c>
      <c r="E33" s="28" t="s">
        <v>52</v>
      </c>
      <c r="F33" s="31">
        <v>0.2</v>
      </c>
      <c r="G33" s="32"/>
      <c r="H33" s="234">
        <f>IF(E33="N",0,F33*H31)</f>
        <v>0</v>
      </c>
      <c r="I33" s="234"/>
      <c r="J33" s="30"/>
      <c r="K33" s="33" t="s">
        <v>55</v>
      </c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ht="15" customHeight="1">
      <c r="A34" s="17" t="s">
        <v>17</v>
      </c>
      <c r="B34" s="235" t="s">
        <v>56</v>
      </c>
      <c r="C34" s="235"/>
      <c r="D34" s="235"/>
      <c r="E34" s="235"/>
      <c r="F34" s="235"/>
      <c r="G34" s="235"/>
      <c r="H34" s="191"/>
      <c r="I34" s="191"/>
      <c r="J34" s="35"/>
      <c r="K34" s="227"/>
      <c r="L34" s="227"/>
    </row>
    <row r="35" spans="1:22" ht="15" customHeight="1">
      <c r="A35" s="17" t="s">
        <v>57</v>
      </c>
      <c r="B35" s="232" t="s">
        <v>58</v>
      </c>
      <c r="C35" s="232"/>
      <c r="D35" s="232"/>
      <c r="E35" s="232"/>
      <c r="F35" s="232"/>
      <c r="G35" s="232"/>
      <c r="H35" s="191"/>
      <c r="I35" s="191"/>
      <c r="J35" s="35"/>
      <c r="K35" s="227"/>
      <c r="L35" s="227"/>
      <c r="P35" s="36"/>
    </row>
    <row r="36" spans="1:22" ht="15" customHeight="1">
      <c r="A36" s="10" t="s">
        <v>59</v>
      </c>
      <c r="B36" s="232" t="s">
        <v>60</v>
      </c>
      <c r="C36" s="232"/>
      <c r="D36" s="232"/>
      <c r="E36" s="232"/>
      <c r="F36" s="232"/>
      <c r="G36" s="232"/>
      <c r="H36" s="199"/>
      <c r="I36" s="199"/>
      <c r="J36" s="37"/>
      <c r="K36" s="227"/>
      <c r="L36" s="227"/>
      <c r="N36" s="38"/>
    </row>
    <row r="37" spans="1:22" ht="15" customHeight="1">
      <c r="A37" s="17" t="s">
        <v>61</v>
      </c>
      <c r="B37" s="208" t="s">
        <v>62</v>
      </c>
      <c r="C37" s="208"/>
      <c r="D37" s="208"/>
      <c r="E37" s="208"/>
      <c r="F37" s="208"/>
      <c r="G37" s="208"/>
      <c r="H37" s="233"/>
      <c r="I37" s="233"/>
      <c r="J37" s="39"/>
      <c r="K37" s="227"/>
      <c r="L37" s="227"/>
    </row>
    <row r="38" spans="1:22" ht="15" customHeight="1">
      <c r="A38" s="201" t="s">
        <v>63</v>
      </c>
      <c r="B38" s="201"/>
      <c r="C38" s="201"/>
      <c r="D38" s="201"/>
      <c r="E38" s="201"/>
      <c r="F38" s="201"/>
      <c r="G38" s="201"/>
      <c r="H38" s="209">
        <f>SUM(H31:I37)</f>
        <v>1518.57</v>
      </c>
      <c r="I38" s="209"/>
      <c r="J38" s="40"/>
      <c r="K38" s="2" t="s">
        <v>64</v>
      </c>
    </row>
    <row r="39" spans="1:22" ht="15" customHeight="1">
      <c r="A39" s="231"/>
      <c r="B39" s="231"/>
      <c r="C39" s="231"/>
      <c r="D39" s="231"/>
      <c r="E39" s="231"/>
      <c r="F39" s="231"/>
      <c r="G39" s="231"/>
      <c r="H39" s="231"/>
      <c r="I39" s="231"/>
      <c r="J39" s="4"/>
    </row>
    <row r="40" spans="1:22" ht="15" customHeight="1">
      <c r="A40" s="198" t="s">
        <v>65</v>
      </c>
      <c r="B40" s="198"/>
      <c r="C40" s="198"/>
      <c r="D40" s="198"/>
      <c r="E40" s="198"/>
      <c r="F40" s="198"/>
      <c r="G40" s="198"/>
      <c r="H40" s="198"/>
      <c r="I40" s="198"/>
      <c r="J40" s="4"/>
    </row>
    <row r="41" spans="1:22" ht="15" customHeight="1">
      <c r="A41" s="200" t="s">
        <v>66</v>
      </c>
      <c r="B41" s="200"/>
      <c r="C41" s="200"/>
      <c r="D41" s="200"/>
      <c r="E41" s="200"/>
      <c r="F41" s="200"/>
      <c r="G41" s="200"/>
      <c r="H41" s="200"/>
      <c r="I41" s="200"/>
      <c r="J41" s="4"/>
    </row>
    <row r="42" spans="1:22" ht="15" customHeight="1">
      <c r="A42" s="22" t="s">
        <v>67</v>
      </c>
      <c r="B42" s="200" t="s">
        <v>68</v>
      </c>
      <c r="C42" s="200"/>
      <c r="D42" s="200"/>
      <c r="E42" s="200"/>
      <c r="F42" s="200"/>
      <c r="G42" s="200"/>
      <c r="H42" s="22" t="s">
        <v>69</v>
      </c>
      <c r="I42" s="41" t="s">
        <v>47</v>
      </c>
      <c r="J42" s="4"/>
    </row>
    <row r="43" spans="1:22" ht="15" customHeight="1">
      <c r="A43" s="17" t="s">
        <v>5</v>
      </c>
      <c r="B43" s="226" t="s">
        <v>70</v>
      </c>
      <c r="C43" s="226"/>
      <c r="D43" s="226"/>
      <c r="E43" s="226"/>
      <c r="F43" s="226"/>
      <c r="G43" s="226"/>
      <c r="H43" s="42">
        <f>1/12</f>
        <v>8.3333333333333329E-2</v>
      </c>
      <c r="I43" s="43">
        <f>H43*H38</f>
        <v>126.54749999999999</v>
      </c>
      <c r="J43" s="4"/>
      <c r="K43" s="227" t="s">
        <v>71</v>
      </c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</row>
    <row r="44" spans="1:22" ht="25.9" customHeight="1">
      <c r="A44" s="17" t="s">
        <v>9</v>
      </c>
      <c r="B44" s="228" t="s">
        <v>72</v>
      </c>
      <c r="C44" s="228"/>
      <c r="D44" s="228"/>
      <c r="E44" s="228"/>
      <c r="F44" s="228"/>
      <c r="G44" s="228"/>
      <c r="H44" s="44">
        <f>(1/12)+(1/3/12)</f>
        <v>0.1111111111111111</v>
      </c>
      <c r="I44" s="43">
        <f>H44*H38</f>
        <v>168.73</v>
      </c>
      <c r="J44" s="4"/>
      <c r="K44" s="227" t="s">
        <v>73</v>
      </c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</row>
    <row r="45" spans="1:22" ht="37.5" customHeight="1">
      <c r="A45" s="25" t="s">
        <v>13</v>
      </c>
      <c r="B45" s="229" t="s">
        <v>74</v>
      </c>
      <c r="C45" s="229"/>
      <c r="D45" s="229"/>
      <c r="E45" s="229"/>
      <c r="F45" s="229"/>
      <c r="G45" s="229"/>
      <c r="H45" s="45">
        <f>(H43+H44)*H58</f>
        <v>7.1555555555555553E-2</v>
      </c>
      <c r="I45" s="46">
        <f>H45*H38</f>
        <v>108.66211999999999</v>
      </c>
      <c r="J45" s="4"/>
      <c r="K45" s="230" t="s">
        <v>75</v>
      </c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</row>
    <row r="46" spans="1:22" ht="15" customHeight="1">
      <c r="A46" s="201" t="s">
        <v>76</v>
      </c>
      <c r="B46" s="201"/>
      <c r="C46" s="201"/>
      <c r="D46" s="201"/>
      <c r="E46" s="201"/>
      <c r="F46" s="201"/>
      <c r="G46" s="201"/>
      <c r="H46" s="209">
        <f>SUM(I43:I45)</f>
        <v>403.93961999999999</v>
      </c>
      <c r="I46" s="209"/>
      <c r="J46" s="4"/>
      <c r="K46" s="2" t="s">
        <v>77</v>
      </c>
    </row>
    <row r="47" spans="1:22" ht="15" customHeight="1">
      <c r="A47" s="210"/>
      <c r="B47" s="210"/>
      <c r="C47" s="210"/>
      <c r="D47" s="210"/>
      <c r="E47" s="210"/>
      <c r="F47" s="210"/>
      <c r="G47" s="210"/>
      <c r="H47" s="210"/>
      <c r="I47" s="210"/>
      <c r="J47" s="4"/>
    </row>
    <row r="48" spans="1:22" ht="15" customHeight="1">
      <c r="A48" s="200" t="s">
        <v>78</v>
      </c>
      <c r="B48" s="200"/>
      <c r="C48" s="200"/>
      <c r="D48" s="200"/>
      <c r="E48" s="200"/>
      <c r="F48" s="200"/>
      <c r="G48" s="200"/>
      <c r="H48" s="200"/>
      <c r="I48" s="200"/>
      <c r="J48" s="4"/>
    </row>
    <row r="49" spans="1:37" ht="15" customHeight="1">
      <c r="A49" s="22" t="s">
        <v>79</v>
      </c>
      <c r="B49" s="200" t="s">
        <v>80</v>
      </c>
      <c r="C49" s="200"/>
      <c r="D49" s="200"/>
      <c r="E49" s="200"/>
      <c r="F49" s="200"/>
      <c r="G49" s="200"/>
      <c r="H49" s="22" t="s">
        <v>69</v>
      </c>
      <c r="I49" s="41" t="s">
        <v>47</v>
      </c>
      <c r="J49" s="4"/>
    </row>
    <row r="50" spans="1:37" ht="15" customHeight="1">
      <c r="A50" s="17" t="s">
        <v>5</v>
      </c>
      <c r="B50" s="208" t="s">
        <v>81</v>
      </c>
      <c r="C50" s="208"/>
      <c r="D50" s="208"/>
      <c r="E50" s="208"/>
      <c r="F50" s="208"/>
      <c r="G50" s="208"/>
      <c r="H50" s="47">
        <v>0.2</v>
      </c>
      <c r="I50" s="48">
        <f t="shared" ref="I50:I57" si="0">H50*$H$38</f>
        <v>303.714</v>
      </c>
      <c r="J50" s="4"/>
      <c r="K50" s="2" t="s">
        <v>82</v>
      </c>
    </row>
    <row r="51" spans="1:37" ht="15" customHeight="1">
      <c r="A51" s="17" t="s">
        <v>9</v>
      </c>
      <c r="B51" s="208" t="s">
        <v>83</v>
      </c>
      <c r="C51" s="208"/>
      <c r="D51" s="208"/>
      <c r="E51" s="208"/>
      <c r="F51" s="208"/>
      <c r="G51" s="208"/>
      <c r="H51" s="47">
        <v>2.5000000000000001E-2</v>
      </c>
      <c r="I51" s="48">
        <f t="shared" si="0"/>
        <v>37.96425</v>
      </c>
      <c r="J51" s="4"/>
      <c r="K51" s="2" t="s">
        <v>84</v>
      </c>
    </row>
    <row r="52" spans="1:37" ht="42.2" customHeight="1">
      <c r="A52" s="49" t="s">
        <v>13</v>
      </c>
      <c r="B52" s="225" t="s">
        <v>85</v>
      </c>
      <c r="C52" s="225"/>
      <c r="D52" s="25" t="s">
        <v>86</v>
      </c>
      <c r="E52" s="50">
        <v>3</v>
      </c>
      <c r="F52" s="51" t="s">
        <v>87</v>
      </c>
      <c r="G52" s="50">
        <v>1</v>
      </c>
      <c r="H52" s="52">
        <f>E52*G52/100</f>
        <v>0.03</v>
      </c>
      <c r="I52" s="53">
        <f t="shared" si="0"/>
        <v>45.557099999999998</v>
      </c>
      <c r="J52" s="4"/>
      <c r="K52" s="2" t="s">
        <v>88</v>
      </c>
    </row>
    <row r="53" spans="1:37" ht="15" customHeight="1">
      <c r="A53" s="49" t="s">
        <v>17</v>
      </c>
      <c r="B53" s="208" t="s">
        <v>89</v>
      </c>
      <c r="C53" s="208"/>
      <c r="D53" s="208"/>
      <c r="E53" s="208"/>
      <c r="F53" s="208"/>
      <c r="G53" s="208"/>
      <c r="H53" s="47">
        <v>1.4999999999999999E-2</v>
      </c>
      <c r="I53" s="48">
        <f t="shared" si="0"/>
        <v>22.778549999999999</v>
      </c>
      <c r="J53" s="4"/>
      <c r="K53" s="2" t="s">
        <v>90</v>
      </c>
    </row>
    <row r="54" spans="1:37" ht="15" customHeight="1">
      <c r="A54" s="17" t="s">
        <v>57</v>
      </c>
      <c r="B54" s="208" t="s">
        <v>91</v>
      </c>
      <c r="C54" s="208"/>
      <c r="D54" s="208"/>
      <c r="E54" s="208"/>
      <c r="F54" s="208"/>
      <c r="G54" s="208"/>
      <c r="H54" s="54">
        <v>0.01</v>
      </c>
      <c r="I54" s="48">
        <f t="shared" si="0"/>
        <v>15.185699999999999</v>
      </c>
      <c r="J54" s="4"/>
      <c r="K54" s="2" t="s">
        <v>92</v>
      </c>
    </row>
    <row r="55" spans="1:37" ht="15" customHeight="1">
      <c r="A55" s="17" t="s">
        <v>59</v>
      </c>
      <c r="B55" s="208" t="s">
        <v>93</v>
      </c>
      <c r="C55" s="208"/>
      <c r="D55" s="208"/>
      <c r="E55" s="208"/>
      <c r="F55" s="208"/>
      <c r="G55" s="208"/>
      <c r="H55" s="47">
        <v>6.0000000000000001E-3</v>
      </c>
      <c r="I55" s="48">
        <f t="shared" si="0"/>
        <v>9.111419999999999</v>
      </c>
      <c r="J55" s="4"/>
      <c r="K55" s="2" t="s">
        <v>94</v>
      </c>
    </row>
    <row r="56" spans="1:37">
      <c r="A56" s="17" t="s">
        <v>61</v>
      </c>
      <c r="B56" s="208" t="s">
        <v>95</v>
      </c>
      <c r="C56" s="208"/>
      <c r="D56" s="208"/>
      <c r="E56" s="208"/>
      <c r="F56" s="208"/>
      <c r="G56" s="208"/>
      <c r="H56" s="47">
        <v>2E-3</v>
      </c>
      <c r="I56" s="48">
        <f t="shared" si="0"/>
        <v>3.03714</v>
      </c>
      <c r="J56" s="4"/>
      <c r="K56" s="2" t="s">
        <v>96</v>
      </c>
    </row>
    <row r="57" spans="1:37" ht="15" customHeight="1">
      <c r="A57" s="17" t="s">
        <v>97</v>
      </c>
      <c r="B57" s="208" t="s">
        <v>98</v>
      </c>
      <c r="C57" s="208"/>
      <c r="D57" s="208"/>
      <c r="E57" s="208"/>
      <c r="F57" s="208"/>
      <c r="G57" s="208"/>
      <c r="H57" s="54">
        <v>0.08</v>
      </c>
      <c r="I57" s="48">
        <f t="shared" si="0"/>
        <v>121.48559999999999</v>
      </c>
      <c r="J57" s="4"/>
      <c r="K57" s="2" t="s">
        <v>99</v>
      </c>
    </row>
    <row r="58" spans="1:37" ht="15" customHeight="1">
      <c r="A58" s="201" t="s">
        <v>100</v>
      </c>
      <c r="B58" s="201"/>
      <c r="C58" s="201"/>
      <c r="D58" s="201"/>
      <c r="E58" s="201"/>
      <c r="F58" s="201"/>
      <c r="G58" s="201"/>
      <c r="H58" s="55">
        <f>SUM(H50:H57)</f>
        <v>0.36800000000000005</v>
      </c>
      <c r="I58" s="56">
        <f>SUM(I50:I57)</f>
        <v>558.83375999999998</v>
      </c>
      <c r="J58" s="4"/>
      <c r="K58" s="2" t="s">
        <v>101</v>
      </c>
    </row>
    <row r="59" spans="1:37" ht="15" customHeight="1">
      <c r="A59" s="210"/>
      <c r="B59" s="210"/>
      <c r="C59" s="210"/>
      <c r="D59" s="210"/>
      <c r="E59" s="210"/>
      <c r="F59" s="210"/>
      <c r="G59" s="210"/>
      <c r="H59" s="210"/>
      <c r="I59" s="210"/>
      <c r="J59" s="4"/>
    </row>
    <row r="60" spans="1:37" ht="15" customHeight="1">
      <c r="A60" s="201" t="s">
        <v>102</v>
      </c>
      <c r="B60" s="201"/>
      <c r="C60" s="201"/>
      <c r="D60" s="201"/>
      <c r="E60" s="201"/>
      <c r="F60" s="201"/>
      <c r="G60" s="201"/>
      <c r="H60" s="201"/>
      <c r="I60" s="201"/>
      <c r="J60" s="4"/>
    </row>
    <row r="61" spans="1:37" ht="15" customHeight="1" thickBot="1">
      <c r="A61" s="22" t="s">
        <v>103</v>
      </c>
      <c r="B61" s="200" t="s">
        <v>104</v>
      </c>
      <c r="C61" s="200"/>
      <c r="D61" s="200"/>
      <c r="E61" s="200"/>
      <c r="F61" s="200"/>
      <c r="G61" s="200"/>
      <c r="H61" s="201" t="s">
        <v>47</v>
      </c>
      <c r="I61" s="201"/>
      <c r="J61" s="57"/>
    </row>
    <row r="62" spans="1:37" ht="19.5" customHeight="1" thickBot="1">
      <c r="A62" s="221" t="s">
        <v>5</v>
      </c>
      <c r="B62" s="223" t="s">
        <v>105</v>
      </c>
      <c r="C62" s="17" t="s">
        <v>106</v>
      </c>
      <c r="D62" s="17" t="s">
        <v>107</v>
      </c>
      <c r="E62" s="17" t="s">
        <v>108</v>
      </c>
      <c r="F62" s="17" t="s">
        <v>109</v>
      </c>
      <c r="G62" s="17" t="s">
        <v>110</v>
      </c>
      <c r="H62" s="224">
        <f>IF(C63="N",0,(D63*E63*F63)-G63)</f>
        <v>119.20580000000002</v>
      </c>
      <c r="I62" s="224"/>
      <c r="J62" s="30"/>
      <c r="K62" s="2" t="s">
        <v>111</v>
      </c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</row>
    <row r="63" spans="1:37" ht="18.2" customHeight="1">
      <c r="A63" s="221"/>
      <c r="B63" s="221"/>
      <c r="C63" s="17" t="s">
        <v>112</v>
      </c>
      <c r="D63" s="58">
        <v>4.78</v>
      </c>
      <c r="E63" s="17">
        <v>2</v>
      </c>
      <c r="F63" s="17">
        <v>22</v>
      </c>
      <c r="G63" s="58">
        <f>H31*0.06</f>
        <v>91.114199999999997</v>
      </c>
      <c r="H63" s="220">
        <f>IF(H62&gt;=0,H62,0)</f>
        <v>119.20580000000002</v>
      </c>
      <c r="I63" s="220"/>
      <c r="J63" s="30"/>
      <c r="K63" s="2" t="s">
        <v>113</v>
      </c>
      <c r="Z63" s="59"/>
      <c r="AA63" s="60"/>
      <c r="AB63" s="61"/>
      <c r="AC63" s="62"/>
      <c r="AD63" s="63"/>
      <c r="AE63" s="62"/>
      <c r="AF63" s="63"/>
      <c r="AG63" s="62"/>
      <c r="AH63" s="63"/>
      <c r="AI63" s="62"/>
      <c r="AJ63" s="63"/>
      <c r="AK63" s="62"/>
    </row>
    <row r="64" spans="1:37" ht="15" customHeight="1">
      <c r="A64" s="221" t="s">
        <v>9</v>
      </c>
      <c r="B64" s="221" t="s">
        <v>114</v>
      </c>
      <c r="C64" s="221"/>
      <c r="D64" s="17" t="s">
        <v>106</v>
      </c>
      <c r="E64" s="17" t="s">
        <v>107</v>
      </c>
      <c r="F64" s="17" t="s">
        <v>109</v>
      </c>
      <c r="G64" s="17" t="s">
        <v>110</v>
      </c>
      <c r="H64" s="222">
        <f>IF(D65="N",0,(E65*F65)-G65)</f>
        <v>415.8</v>
      </c>
      <c r="I64" s="222"/>
      <c r="J64" s="30"/>
      <c r="K64" s="2" t="s">
        <v>115</v>
      </c>
      <c r="Z64" s="64"/>
      <c r="AA64" s="65"/>
      <c r="AB64" s="64"/>
      <c r="AC64" s="66"/>
      <c r="AD64" s="64"/>
      <c r="AE64" s="66"/>
      <c r="AF64" s="64"/>
      <c r="AG64" s="66"/>
      <c r="AH64" s="64"/>
      <c r="AI64" s="66"/>
      <c r="AJ64" s="64"/>
      <c r="AK64" s="66"/>
    </row>
    <row r="65" spans="1:37" ht="15" customHeight="1" thickBot="1">
      <c r="A65" s="221"/>
      <c r="B65" s="221"/>
      <c r="C65" s="221"/>
      <c r="D65" s="17" t="s">
        <v>106</v>
      </c>
      <c r="E65" s="58">
        <v>21</v>
      </c>
      <c r="F65" s="17">
        <v>22</v>
      </c>
      <c r="G65" s="58">
        <v>46.2</v>
      </c>
      <c r="H65" s="222"/>
      <c r="I65" s="222"/>
      <c r="J65" s="30"/>
      <c r="K65" s="2" t="s">
        <v>116</v>
      </c>
      <c r="Z65" s="67"/>
      <c r="AA65" s="68"/>
      <c r="AB65" s="67"/>
      <c r="AC65" s="69"/>
      <c r="AD65" s="67"/>
      <c r="AE65" s="69"/>
      <c r="AF65" s="67"/>
      <c r="AG65" s="69"/>
      <c r="AH65" s="67"/>
      <c r="AI65" s="69"/>
      <c r="AJ65" s="67"/>
      <c r="AK65" s="69"/>
    </row>
    <row r="66" spans="1:37" ht="15" customHeight="1">
      <c r="A66" s="17" t="s">
        <v>13</v>
      </c>
      <c r="B66" s="190" t="s">
        <v>117</v>
      </c>
      <c r="C66" s="190"/>
      <c r="D66" s="190"/>
      <c r="E66" s="190"/>
      <c r="F66" s="190"/>
      <c r="G66" s="190"/>
      <c r="H66" s="191"/>
      <c r="I66" s="191"/>
      <c r="J66" s="70"/>
      <c r="K66" s="2" t="s">
        <v>118</v>
      </c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</row>
    <row r="67" spans="1:37" ht="15" customHeight="1">
      <c r="A67" s="17" t="s">
        <v>17</v>
      </c>
      <c r="B67" s="190" t="s">
        <v>119</v>
      </c>
      <c r="C67" s="190"/>
      <c r="D67" s="190"/>
      <c r="E67" s="190"/>
      <c r="F67" s="190"/>
      <c r="G67" s="190"/>
      <c r="H67" s="212">
        <v>0</v>
      </c>
      <c r="I67" s="212"/>
      <c r="J67" s="30"/>
      <c r="K67" s="2" t="s">
        <v>120</v>
      </c>
      <c r="Z67" s="71"/>
      <c r="AA67" s="71"/>
      <c r="AB67" s="71"/>
      <c r="AC67" s="71"/>
      <c r="AD67" s="71"/>
      <c r="AE67" s="71"/>
      <c r="AF67" s="71"/>
      <c r="AG67" s="71"/>
      <c r="AH67" s="72"/>
      <c r="AI67" s="71"/>
      <c r="AJ67" s="71"/>
      <c r="AK67" s="71"/>
    </row>
    <row r="68" spans="1:37" ht="15" customHeight="1">
      <c r="A68" s="17" t="s">
        <v>57</v>
      </c>
      <c r="B68" s="214" t="s">
        <v>121</v>
      </c>
      <c r="C68" s="215"/>
      <c r="D68" s="215"/>
      <c r="E68" s="215"/>
      <c r="F68" s="215"/>
      <c r="G68" s="216"/>
      <c r="H68" s="217">
        <v>17</v>
      </c>
      <c r="I68" s="218"/>
      <c r="J68" s="30"/>
      <c r="Z68" s="71"/>
      <c r="AA68" s="71"/>
      <c r="AB68" s="71"/>
      <c r="AC68" s="71"/>
      <c r="AD68" s="71"/>
      <c r="AE68" s="71"/>
      <c r="AF68" s="71"/>
      <c r="AG68" s="71"/>
      <c r="AH68" s="72"/>
      <c r="AI68" s="71"/>
      <c r="AJ68" s="71"/>
      <c r="AK68" s="71"/>
    </row>
    <row r="69" spans="1:37" ht="15" customHeight="1">
      <c r="A69" s="17" t="s">
        <v>59</v>
      </c>
      <c r="B69" s="190" t="s">
        <v>122</v>
      </c>
      <c r="C69" s="190"/>
      <c r="D69" s="190"/>
      <c r="E69" s="190"/>
      <c r="F69" s="190"/>
      <c r="G69" s="190"/>
      <c r="H69" s="212">
        <v>0</v>
      </c>
      <c r="I69" s="212"/>
      <c r="J69" s="30"/>
      <c r="Z69" s="71"/>
      <c r="AA69" s="71"/>
      <c r="AB69" s="71"/>
      <c r="AC69" s="71"/>
      <c r="AD69" s="71"/>
      <c r="AE69" s="71"/>
      <c r="AF69" s="71"/>
      <c r="AG69" s="71"/>
      <c r="AH69" s="72"/>
      <c r="AI69" s="71"/>
      <c r="AJ69" s="71"/>
      <c r="AK69" s="71"/>
    </row>
    <row r="70" spans="1:37" ht="15" customHeight="1">
      <c r="A70" s="201" t="s">
        <v>76</v>
      </c>
      <c r="B70" s="201"/>
      <c r="C70" s="201"/>
      <c r="D70" s="201"/>
      <c r="E70" s="201"/>
      <c r="F70" s="201"/>
      <c r="G70" s="201"/>
      <c r="H70" s="209">
        <f>SUM(H62:I69)</f>
        <v>671.21160000000009</v>
      </c>
      <c r="I70" s="209"/>
      <c r="J70" s="40"/>
      <c r="K70" s="2" t="s">
        <v>123</v>
      </c>
    </row>
    <row r="71" spans="1:37" ht="15" customHeight="1">
      <c r="A71" s="204"/>
      <c r="B71" s="204"/>
      <c r="C71" s="204"/>
      <c r="D71" s="204"/>
      <c r="E71" s="204"/>
      <c r="F71" s="204"/>
      <c r="G71" s="204"/>
      <c r="H71" s="204"/>
      <c r="I71" s="204"/>
      <c r="J71" s="40"/>
    </row>
    <row r="72" spans="1:37" ht="15" customHeight="1">
      <c r="A72" s="213" t="s">
        <v>124</v>
      </c>
      <c r="B72" s="213"/>
      <c r="C72" s="213"/>
      <c r="D72" s="213"/>
      <c r="E72" s="213"/>
      <c r="F72" s="213"/>
      <c r="G72" s="213"/>
      <c r="H72" s="213"/>
      <c r="I72" s="213"/>
      <c r="J72" s="40"/>
    </row>
    <row r="73" spans="1:37" ht="15" customHeight="1">
      <c r="A73" s="211"/>
      <c r="B73" s="211"/>
      <c r="C73" s="211"/>
      <c r="D73" s="211"/>
      <c r="E73" s="211"/>
      <c r="F73" s="211"/>
      <c r="G73" s="211"/>
      <c r="H73" s="211"/>
      <c r="I73" s="211"/>
      <c r="J73" s="40"/>
    </row>
    <row r="74" spans="1:37" ht="15" customHeight="1">
      <c r="A74" s="73">
        <v>2</v>
      </c>
      <c r="B74" s="193" t="s">
        <v>125</v>
      </c>
      <c r="C74" s="193"/>
      <c r="D74" s="193"/>
      <c r="E74" s="193"/>
      <c r="F74" s="193"/>
      <c r="G74" s="193"/>
      <c r="H74" s="185" t="s">
        <v>47</v>
      </c>
      <c r="I74" s="185"/>
      <c r="J74" s="40"/>
    </row>
    <row r="75" spans="1:37" ht="15" customHeight="1">
      <c r="A75" s="25" t="s">
        <v>67</v>
      </c>
      <c r="B75" s="190" t="s">
        <v>126</v>
      </c>
      <c r="C75" s="190"/>
      <c r="D75" s="190"/>
      <c r="E75" s="190"/>
      <c r="F75" s="190"/>
      <c r="G75" s="190"/>
      <c r="H75" s="191">
        <f>H46</f>
        <v>403.93961999999999</v>
      </c>
      <c r="I75" s="191"/>
      <c r="J75" s="40"/>
      <c r="K75" s="2" t="s">
        <v>127</v>
      </c>
    </row>
    <row r="76" spans="1:37" ht="15" customHeight="1">
      <c r="A76" s="25" t="s">
        <v>79</v>
      </c>
      <c r="B76" s="190" t="s">
        <v>80</v>
      </c>
      <c r="C76" s="190"/>
      <c r="D76" s="190"/>
      <c r="E76" s="190"/>
      <c r="F76" s="190"/>
      <c r="G76" s="190"/>
      <c r="H76" s="191">
        <f>I58</f>
        <v>558.83375999999998</v>
      </c>
      <c r="I76" s="191"/>
      <c r="J76" s="40"/>
      <c r="K76" s="2" t="s">
        <v>128</v>
      </c>
    </row>
    <row r="77" spans="1:37" ht="15" customHeight="1">
      <c r="A77" s="25" t="s">
        <v>103</v>
      </c>
      <c r="B77" s="190" t="s">
        <v>104</v>
      </c>
      <c r="C77" s="190"/>
      <c r="D77" s="190"/>
      <c r="E77" s="190"/>
      <c r="F77" s="190"/>
      <c r="G77" s="190"/>
      <c r="H77" s="191">
        <f>H70</f>
        <v>671.21160000000009</v>
      </c>
      <c r="I77" s="191"/>
      <c r="J77" s="40"/>
      <c r="K77" s="2" t="s">
        <v>129</v>
      </c>
    </row>
    <row r="78" spans="1:37" ht="15" customHeight="1">
      <c r="A78" s="201" t="s">
        <v>76</v>
      </c>
      <c r="B78" s="201"/>
      <c r="C78" s="201"/>
      <c r="D78" s="201"/>
      <c r="E78" s="201"/>
      <c r="F78" s="201"/>
      <c r="G78" s="201"/>
      <c r="H78" s="209">
        <f>SUM(H75:I77)</f>
        <v>1633.9849800000002</v>
      </c>
      <c r="I78" s="209"/>
      <c r="J78" s="40"/>
      <c r="K78" s="2" t="s">
        <v>130</v>
      </c>
    </row>
    <row r="79" spans="1:37" ht="15" customHeight="1">
      <c r="A79" s="203"/>
      <c r="B79" s="203"/>
      <c r="C79" s="203"/>
      <c r="D79" s="203"/>
      <c r="E79" s="203"/>
      <c r="F79" s="203"/>
      <c r="G79" s="203"/>
      <c r="H79" s="203"/>
      <c r="I79" s="203"/>
      <c r="J79" s="40"/>
    </row>
    <row r="80" spans="1:37" ht="15" customHeight="1">
      <c r="A80" s="198" t="s">
        <v>131</v>
      </c>
      <c r="B80" s="198"/>
      <c r="C80" s="198"/>
      <c r="D80" s="198"/>
      <c r="E80" s="198"/>
      <c r="F80" s="198"/>
      <c r="G80" s="198"/>
      <c r="H80" s="198"/>
      <c r="I80" s="198"/>
      <c r="J80" s="40"/>
    </row>
    <row r="81" spans="1:11" ht="15" customHeight="1">
      <c r="A81" s="22">
        <v>3</v>
      </c>
      <c r="B81" s="200" t="s">
        <v>132</v>
      </c>
      <c r="C81" s="200"/>
      <c r="D81" s="200"/>
      <c r="E81" s="200"/>
      <c r="F81" s="200"/>
      <c r="G81" s="200"/>
      <c r="H81" s="22" t="s">
        <v>69</v>
      </c>
      <c r="I81" s="41" t="s">
        <v>47</v>
      </c>
      <c r="J81" s="40"/>
    </row>
    <row r="82" spans="1:11" ht="15" customHeight="1">
      <c r="A82" s="17" t="s">
        <v>5</v>
      </c>
      <c r="B82" s="208" t="s">
        <v>133</v>
      </c>
      <c r="C82" s="208"/>
      <c r="D82" s="208"/>
      <c r="E82" s="208"/>
      <c r="F82" s="208"/>
      <c r="G82" s="208"/>
      <c r="H82" s="74">
        <f>(1/12)*0.05</f>
        <v>4.1666666666666666E-3</v>
      </c>
      <c r="I82" s="48">
        <f t="shared" ref="I82:I87" si="1">H82*$H$38</f>
        <v>6.327375</v>
      </c>
      <c r="J82" s="40"/>
      <c r="K82" s="2" t="s">
        <v>134</v>
      </c>
    </row>
    <row r="83" spans="1:11" ht="15" customHeight="1">
      <c r="A83" s="17" t="s">
        <v>9</v>
      </c>
      <c r="B83" s="208" t="s">
        <v>135</v>
      </c>
      <c r="C83" s="208"/>
      <c r="D83" s="208"/>
      <c r="E83" s="208"/>
      <c r="F83" s="208"/>
      <c r="G83" s="208"/>
      <c r="H83" s="74">
        <f>H82*8%</f>
        <v>3.3333333333333332E-4</v>
      </c>
      <c r="I83" s="48">
        <f t="shared" si="1"/>
        <v>0.50618999999999992</v>
      </c>
      <c r="J83" s="40"/>
      <c r="K83" s="2" t="s">
        <v>136</v>
      </c>
    </row>
    <row r="84" spans="1:11" ht="15" customHeight="1">
      <c r="A84" s="17" t="s">
        <v>13</v>
      </c>
      <c r="B84" s="208" t="s">
        <v>137</v>
      </c>
      <c r="C84" s="208"/>
      <c r="D84" s="208"/>
      <c r="E84" s="208"/>
      <c r="F84" s="208"/>
      <c r="G84" s="208"/>
      <c r="H84" s="74">
        <f>(((1+(2/12)+((1/3)*(1/12)))*0.08*0.4*0.9))</f>
        <v>3.4400000000000007E-2</v>
      </c>
      <c r="I84" s="48">
        <f t="shared" si="1"/>
        <v>52.238808000000006</v>
      </c>
      <c r="J84" s="40"/>
      <c r="K84" s="2" t="s">
        <v>138</v>
      </c>
    </row>
    <row r="85" spans="1:11" ht="15" customHeight="1">
      <c r="A85" s="17" t="s">
        <v>17</v>
      </c>
      <c r="B85" s="208" t="s">
        <v>139</v>
      </c>
      <c r="C85" s="208"/>
      <c r="D85" s="208"/>
      <c r="E85" s="208"/>
      <c r="F85" s="208"/>
      <c r="G85" s="208"/>
      <c r="H85" s="74">
        <v>1.9400000000000001E-2</v>
      </c>
      <c r="I85" s="48">
        <f t="shared" si="1"/>
        <v>29.460258</v>
      </c>
      <c r="J85" s="40"/>
      <c r="K85" s="2" t="s">
        <v>140</v>
      </c>
    </row>
    <row r="86" spans="1:11" ht="15" customHeight="1">
      <c r="A86" s="17" t="s">
        <v>57</v>
      </c>
      <c r="B86" s="208" t="s">
        <v>141</v>
      </c>
      <c r="C86" s="208"/>
      <c r="D86" s="208"/>
      <c r="E86" s="208"/>
      <c r="F86" s="208"/>
      <c r="G86" s="208"/>
      <c r="H86" s="74">
        <f>H85*H58</f>
        <v>7.1392000000000009E-3</v>
      </c>
      <c r="I86" s="48">
        <f t="shared" si="1"/>
        <v>10.841374944000002</v>
      </c>
      <c r="J86" s="40"/>
      <c r="K86" s="2" t="s">
        <v>142</v>
      </c>
    </row>
    <row r="87" spans="1:11" ht="15" customHeight="1">
      <c r="A87" s="17" t="s">
        <v>59</v>
      </c>
      <c r="B87" s="208" t="s">
        <v>143</v>
      </c>
      <c r="C87" s="208"/>
      <c r="D87" s="208"/>
      <c r="E87" s="208"/>
      <c r="F87" s="208"/>
      <c r="G87" s="208"/>
      <c r="H87" s="74">
        <f>H85*0.08*0.4</f>
        <v>6.2080000000000002E-4</v>
      </c>
      <c r="I87" s="48">
        <f t="shared" si="1"/>
        <v>0.94272825599999999</v>
      </c>
      <c r="J87" s="40"/>
      <c r="K87" s="2" t="s">
        <v>144</v>
      </c>
    </row>
    <row r="88" spans="1:11" ht="15" customHeight="1">
      <c r="A88" s="201" t="s">
        <v>76</v>
      </c>
      <c r="B88" s="201"/>
      <c r="C88" s="201"/>
      <c r="D88" s="201"/>
      <c r="E88" s="201"/>
      <c r="F88" s="201"/>
      <c r="G88" s="201"/>
      <c r="H88" s="209">
        <f>SUM(I82:I87)</f>
        <v>100.3167342</v>
      </c>
      <c r="I88" s="209"/>
      <c r="J88" s="40"/>
      <c r="K88" s="2" t="s">
        <v>145</v>
      </c>
    </row>
    <row r="89" spans="1:11" ht="15" customHeight="1">
      <c r="A89" s="210"/>
      <c r="B89" s="210"/>
      <c r="C89" s="210"/>
      <c r="D89" s="210"/>
      <c r="E89" s="210"/>
      <c r="F89" s="210"/>
      <c r="G89" s="210"/>
      <c r="H89" s="210"/>
      <c r="I89" s="210"/>
      <c r="J89" s="40"/>
    </row>
    <row r="90" spans="1:11" ht="15" customHeight="1">
      <c r="A90" s="198" t="s">
        <v>146</v>
      </c>
      <c r="B90" s="198"/>
      <c r="C90" s="198"/>
      <c r="D90" s="198"/>
      <c r="E90" s="198"/>
      <c r="F90" s="198"/>
      <c r="G90" s="198"/>
      <c r="H90" s="198"/>
      <c r="I90" s="198"/>
      <c r="J90" s="40"/>
    </row>
    <row r="91" spans="1:11" ht="15" customHeight="1">
      <c r="A91" s="201" t="s">
        <v>147</v>
      </c>
      <c r="B91" s="201"/>
      <c r="C91" s="201"/>
      <c r="D91" s="201"/>
      <c r="E91" s="201"/>
      <c r="F91" s="201"/>
      <c r="G91" s="201"/>
      <c r="H91" s="201"/>
      <c r="I91" s="201"/>
      <c r="J91" s="40"/>
    </row>
    <row r="92" spans="1:11" ht="15" customHeight="1">
      <c r="A92" s="22" t="s">
        <v>148</v>
      </c>
      <c r="B92" s="200" t="s">
        <v>149</v>
      </c>
      <c r="C92" s="200"/>
      <c r="D92" s="200"/>
      <c r="E92" s="200"/>
      <c r="F92" s="200"/>
      <c r="G92" s="200"/>
      <c r="H92" s="22" t="s">
        <v>69</v>
      </c>
      <c r="I92" s="22" t="s">
        <v>47</v>
      </c>
      <c r="J92" s="40"/>
    </row>
    <row r="93" spans="1:11" ht="15" customHeight="1">
      <c r="A93" s="17" t="s">
        <v>9</v>
      </c>
      <c r="B93" s="208" t="s">
        <v>150</v>
      </c>
      <c r="C93" s="208"/>
      <c r="D93" s="208"/>
      <c r="E93" s="208"/>
      <c r="F93" s="208"/>
      <c r="G93" s="208"/>
      <c r="H93" s="75">
        <f>5/30/12</f>
        <v>1.3888888888888888E-2</v>
      </c>
      <c r="I93" s="43">
        <f>H93*$H$38</f>
        <v>21.091249999999999</v>
      </c>
      <c r="J93" s="40"/>
      <c r="K93" s="2" t="s">
        <v>151</v>
      </c>
    </row>
    <row r="94" spans="1:11" ht="15" customHeight="1">
      <c r="A94" s="17" t="s">
        <v>13</v>
      </c>
      <c r="B94" s="208" t="s">
        <v>152</v>
      </c>
      <c r="C94" s="208"/>
      <c r="D94" s="208"/>
      <c r="E94" s="208"/>
      <c r="F94" s="208"/>
      <c r="G94" s="208"/>
      <c r="H94" s="75">
        <f>(5/30/12)*0.015</f>
        <v>2.0833333333333332E-4</v>
      </c>
      <c r="I94" s="43">
        <f>H94*$H$38</f>
        <v>0.31636874999999998</v>
      </c>
      <c r="J94" s="40"/>
      <c r="K94" s="2" t="s">
        <v>153</v>
      </c>
    </row>
    <row r="95" spans="1:11" ht="15" customHeight="1">
      <c r="A95" s="17" t="s">
        <v>17</v>
      </c>
      <c r="B95" s="208" t="s">
        <v>154</v>
      </c>
      <c r="C95" s="208"/>
      <c r="D95" s="208"/>
      <c r="E95" s="208"/>
      <c r="F95" s="208"/>
      <c r="G95" s="208"/>
      <c r="H95" s="75">
        <f>(1/12)*(0.0178)</f>
        <v>1.4833333333333332E-3</v>
      </c>
      <c r="I95" s="43">
        <f>H95*$H$38</f>
        <v>2.2525454999999996</v>
      </c>
      <c r="J95" s="40"/>
      <c r="K95" s="2" t="s">
        <v>155</v>
      </c>
    </row>
    <row r="96" spans="1:11" ht="15" customHeight="1">
      <c r="A96" s="17" t="s">
        <v>57</v>
      </c>
      <c r="B96" s="208" t="s">
        <v>156</v>
      </c>
      <c r="C96" s="208"/>
      <c r="D96" s="208"/>
      <c r="E96" s="208"/>
      <c r="F96" s="208"/>
      <c r="G96" s="208"/>
      <c r="H96" s="75">
        <f>11.11%*5.28%*50%</f>
        <v>2.9330399999999996E-3</v>
      </c>
      <c r="I96" s="43">
        <f>H96*$H$38</f>
        <v>4.4540265527999994</v>
      </c>
      <c r="J96" s="40"/>
      <c r="K96" s="2" t="s">
        <v>157</v>
      </c>
    </row>
    <row r="97" spans="1:1024" ht="15" customHeight="1">
      <c r="A97" s="17" t="s">
        <v>59</v>
      </c>
      <c r="B97" s="208" t="s">
        <v>158</v>
      </c>
      <c r="C97" s="208"/>
      <c r="D97" s="208"/>
      <c r="E97" s="208"/>
      <c r="F97" s="208"/>
      <c r="G97" s="208"/>
      <c r="H97" s="75">
        <f>(1/30/12)</f>
        <v>2.7777777777777779E-3</v>
      </c>
      <c r="I97" s="43">
        <f>H97*$H$38</f>
        <v>4.2182500000000003</v>
      </c>
      <c r="J97" s="40"/>
      <c r="K97" s="2" t="s">
        <v>159</v>
      </c>
    </row>
    <row r="98" spans="1:1024" ht="15" customHeight="1">
      <c r="A98" s="185" t="s">
        <v>76</v>
      </c>
      <c r="B98" s="185"/>
      <c r="C98" s="185"/>
      <c r="D98" s="185"/>
      <c r="E98" s="185"/>
      <c r="F98" s="185"/>
      <c r="G98" s="185"/>
      <c r="H98" s="78">
        <f>SUM(H93:H97)</f>
        <v>2.1291373333333332E-2</v>
      </c>
      <c r="I98" s="79">
        <f>SUM(I93:I97)</f>
        <v>32.332440802799994</v>
      </c>
      <c r="J98" s="40"/>
      <c r="K98" s="2" t="s">
        <v>145</v>
      </c>
    </row>
    <row r="99" spans="1:1024" ht="15" customHeight="1">
      <c r="A99" s="203"/>
      <c r="B99" s="203"/>
      <c r="C99" s="203"/>
      <c r="D99" s="203"/>
      <c r="E99" s="203"/>
      <c r="F99" s="203"/>
      <c r="G99" s="203"/>
      <c r="H99" s="203"/>
      <c r="I99" s="203"/>
      <c r="J99" s="40"/>
    </row>
    <row r="100" spans="1:1024" ht="15" customHeight="1">
      <c r="A100" s="201" t="s">
        <v>160</v>
      </c>
      <c r="B100" s="201"/>
      <c r="C100" s="201"/>
      <c r="D100" s="201"/>
      <c r="E100" s="201"/>
      <c r="F100" s="201"/>
      <c r="G100" s="201"/>
      <c r="H100" s="201"/>
      <c r="I100" s="201"/>
      <c r="J100" s="40"/>
    </row>
    <row r="101" spans="1:1024" ht="15" customHeight="1">
      <c r="A101" s="22" t="s">
        <v>161</v>
      </c>
      <c r="B101" s="200" t="s">
        <v>162</v>
      </c>
      <c r="C101" s="200"/>
      <c r="D101" s="200"/>
      <c r="E101" s="200"/>
      <c r="F101" s="200"/>
      <c r="G101" s="200"/>
      <c r="H101" s="22" t="s">
        <v>69</v>
      </c>
      <c r="I101" s="22" t="s">
        <v>47</v>
      </c>
      <c r="J101" s="40"/>
      <c r="L101" s="3" t="s">
        <v>163</v>
      </c>
    </row>
    <row r="102" spans="1:1024" ht="15" customHeight="1">
      <c r="A102" s="17" t="s">
        <v>5</v>
      </c>
      <c r="B102" s="208" t="s">
        <v>164</v>
      </c>
      <c r="C102" s="208"/>
      <c r="D102" s="208"/>
      <c r="E102" s="208"/>
      <c r="F102" s="208"/>
      <c r="G102" s="208"/>
      <c r="H102" s="42"/>
      <c r="I102" s="43">
        <v>0</v>
      </c>
      <c r="J102" s="40"/>
    </row>
    <row r="103" spans="1:1024" ht="15" customHeight="1">
      <c r="A103" s="201" t="s">
        <v>76</v>
      </c>
      <c r="B103" s="201"/>
      <c r="C103" s="201"/>
      <c r="D103" s="201"/>
      <c r="E103" s="201"/>
      <c r="F103" s="201"/>
      <c r="G103" s="201"/>
      <c r="H103" s="209">
        <f>SUM(I99:I102)</f>
        <v>0</v>
      </c>
      <c r="I103" s="209"/>
      <c r="J103" s="40"/>
    </row>
    <row r="104" spans="1:1024" ht="15" customHeight="1">
      <c r="A104" s="204"/>
      <c r="B104" s="204"/>
      <c r="C104" s="204"/>
      <c r="D104" s="204"/>
      <c r="E104" s="204"/>
      <c r="F104" s="204"/>
      <c r="G104" s="204"/>
      <c r="H104" s="204"/>
      <c r="I104" s="204"/>
      <c r="J104" s="40"/>
    </row>
    <row r="105" spans="1:1024" ht="15" customHeight="1">
      <c r="A105" s="205" t="s">
        <v>165</v>
      </c>
      <c r="B105" s="206"/>
      <c r="C105" s="206"/>
      <c r="D105" s="206"/>
      <c r="E105" s="206"/>
      <c r="F105" s="206"/>
      <c r="G105" s="206"/>
      <c r="H105" s="206"/>
      <c r="I105" s="207"/>
      <c r="J105" s="40"/>
    </row>
    <row r="106" spans="1:1024" s="3" customFormat="1" ht="15" customHeight="1">
      <c r="A106" s="73">
        <v>4</v>
      </c>
      <c r="B106" s="193" t="s">
        <v>125</v>
      </c>
      <c r="C106" s="193"/>
      <c r="D106" s="193"/>
      <c r="E106" s="193"/>
      <c r="F106" s="193"/>
      <c r="G106" s="193"/>
      <c r="H106" s="185" t="s">
        <v>47</v>
      </c>
      <c r="I106" s="185"/>
      <c r="J106" s="40"/>
      <c r="K106" s="2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6"/>
      <c r="CG106" s="76"/>
      <c r="CH106" s="76"/>
      <c r="CI106" s="76"/>
      <c r="CJ106" s="76"/>
      <c r="CK106" s="76"/>
      <c r="CL106" s="76"/>
      <c r="CM106" s="76"/>
      <c r="CN106" s="76"/>
      <c r="CO106" s="76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6"/>
      <c r="DF106" s="76"/>
      <c r="DG106" s="76"/>
      <c r="DH106" s="76"/>
      <c r="DI106" s="76"/>
      <c r="DJ106" s="76"/>
      <c r="DK106" s="76"/>
      <c r="DL106" s="76"/>
      <c r="DM106" s="76"/>
      <c r="DN106" s="76"/>
      <c r="DO106" s="76"/>
      <c r="DP106" s="76"/>
      <c r="DQ106" s="76"/>
      <c r="DR106" s="76"/>
      <c r="DS106" s="76"/>
      <c r="DT106" s="76"/>
      <c r="DU106" s="76"/>
      <c r="DV106" s="76"/>
      <c r="DW106" s="76"/>
      <c r="DX106" s="76"/>
      <c r="DY106" s="76"/>
      <c r="DZ106" s="76"/>
      <c r="EA106" s="76"/>
      <c r="EB106" s="76"/>
      <c r="EC106" s="76"/>
      <c r="ED106" s="76"/>
      <c r="EE106" s="76"/>
      <c r="EF106" s="76"/>
      <c r="EG106" s="76"/>
      <c r="EH106" s="76"/>
      <c r="EI106" s="76"/>
      <c r="EJ106" s="76"/>
      <c r="EK106" s="76"/>
      <c r="EL106" s="76"/>
      <c r="EM106" s="76"/>
      <c r="EN106" s="76"/>
      <c r="EO106" s="76"/>
      <c r="EP106" s="76"/>
      <c r="EQ106" s="76"/>
      <c r="ER106" s="76"/>
      <c r="ES106" s="76"/>
      <c r="ET106" s="76"/>
      <c r="EU106" s="76"/>
      <c r="EV106" s="76"/>
      <c r="EW106" s="76"/>
      <c r="EX106" s="76"/>
      <c r="EY106" s="76"/>
      <c r="EZ106" s="76"/>
      <c r="FA106" s="76"/>
      <c r="FB106" s="76"/>
      <c r="FC106" s="76"/>
      <c r="FD106" s="76"/>
      <c r="FE106" s="76"/>
      <c r="FF106" s="76"/>
      <c r="FG106" s="76"/>
      <c r="FH106" s="76"/>
      <c r="FI106" s="76"/>
      <c r="FJ106" s="76"/>
      <c r="FK106" s="76"/>
      <c r="FL106" s="76"/>
      <c r="FM106" s="76"/>
      <c r="FN106" s="76"/>
      <c r="FO106" s="76"/>
      <c r="FP106" s="76"/>
      <c r="FQ106" s="76"/>
      <c r="FR106" s="76"/>
      <c r="FS106" s="76"/>
      <c r="FT106" s="76"/>
      <c r="FU106" s="76"/>
      <c r="FV106" s="76"/>
      <c r="FW106" s="76"/>
      <c r="FX106" s="76"/>
      <c r="FY106" s="76"/>
      <c r="FZ106" s="76"/>
      <c r="GA106" s="76"/>
      <c r="GB106" s="76"/>
      <c r="GC106" s="76"/>
      <c r="GD106" s="76"/>
      <c r="GE106" s="76"/>
      <c r="GF106" s="76"/>
      <c r="GG106" s="76"/>
      <c r="GH106" s="76"/>
      <c r="GI106" s="76"/>
      <c r="GJ106" s="76"/>
      <c r="GK106" s="76"/>
      <c r="GL106" s="76"/>
      <c r="GM106" s="76"/>
      <c r="GN106" s="76"/>
      <c r="GO106" s="76"/>
      <c r="GP106" s="76"/>
      <c r="GQ106" s="76"/>
      <c r="GR106" s="76"/>
      <c r="GS106" s="76"/>
      <c r="GT106" s="76"/>
      <c r="GU106" s="76"/>
      <c r="GV106" s="76"/>
      <c r="GW106" s="76"/>
      <c r="GX106" s="76"/>
      <c r="GY106" s="76"/>
      <c r="GZ106" s="76"/>
      <c r="HA106" s="76"/>
      <c r="HB106" s="76"/>
      <c r="HC106" s="76"/>
      <c r="HD106" s="76"/>
      <c r="HE106" s="76"/>
      <c r="HF106" s="76"/>
      <c r="HG106" s="76"/>
      <c r="HH106" s="76"/>
      <c r="HI106" s="76"/>
      <c r="HJ106" s="76"/>
      <c r="HK106" s="76"/>
      <c r="HL106" s="76"/>
      <c r="HM106" s="76"/>
      <c r="HN106" s="76"/>
      <c r="HO106" s="76"/>
      <c r="HP106" s="76"/>
      <c r="HQ106" s="76"/>
      <c r="HR106" s="76"/>
      <c r="HS106" s="76"/>
      <c r="HT106" s="76"/>
      <c r="HU106" s="76"/>
      <c r="HV106" s="76"/>
      <c r="HW106" s="76"/>
      <c r="HX106" s="76"/>
      <c r="HY106" s="76"/>
      <c r="HZ106" s="76"/>
      <c r="IA106" s="76"/>
      <c r="IB106" s="76"/>
      <c r="IC106" s="76"/>
      <c r="ID106" s="76"/>
      <c r="IE106" s="76"/>
      <c r="IF106" s="76"/>
      <c r="IG106" s="76"/>
      <c r="IH106" s="76"/>
      <c r="II106" s="76"/>
      <c r="IJ106" s="76"/>
      <c r="IK106" s="76"/>
      <c r="IL106" s="76"/>
      <c r="IM106" s="76"/>
      <c r="IN106" s="76"/>
      <c r="IO106" s="76"/>
      <c r="IP106" s="76"/>
      <c r="IQ106" s="76"/>
      <c r="IR106" s="76"/>
      <c r="IS106" s="76"/>
      <c r="IT106" s="76"/>
      <c r="IU106" s="76"/>
      <c r="IV106" s="76"/>
      <c r="IW106" s="76"/>
      <c r="IX106" s="76"/>
      <c r="IY106" s="76"/>
      <c r="IZ106" s="76"/>
      <c r="JA106" s="76"/>
      <c r="JB106" s="76"/>
      <c r="JC106" s="76"/>
      <c r="JD106" s="76"/>
      <c r="JE106" s="76"/>
      <c r="JF106" s="76"/>
      <c r="JG106" s="76"/>
      <c r="JH106" s="76"/>
      <c r="JI106" s="76"/>
      <c r="JJ106" s="76"/>
      <c r="JK106" s="76"/>
      <c r="JL106" s="76"/>
      <c r="JM106" s="76"/>
      <c r="JN106" s="76"/>
      <c r="JO106" s="76"/>
      <c r="JP106" s="76"/>
      <c r="JQ106" s="76"/>
      <c r="JR106" s="76"/>
      <c r="JS106" s="76"/>
      <c r="JT106" s="76"/>
      <c r="JU106" s="76"/>
      <c r="JV106" s="76"/>
      <c r="JW106" s="76"/>
      <c r="JX106" s="76"/>
      <c r="JY106" s="76"/>
      <c r="JZ106" s="76"/>
      <c r="KA106" s="76"/>
      <c r="KB106" s="76"/>
      <c r="KC106" s="76"/>
      <c r="KD106" s="76"/>
      <c r="KE106" s="76"/>
      <c r="KF106" s="76"/>
      <c r="KG106" s="76"/>
      <c r="KH106" s="76"/>
      <c r="KI106" s="76"/>
      <c r="KJ106" s="76"/>
      <c r="KK106" s="76"/>
      <c r="KL106" s="76"/>
      <c r="KM106" s="76"/>
      <c r="KN106" s="76"/>
      <c r="KO106" s="76"/>
      <c r="KP106" s="76"/>
      <c r="KQ106" s="76"/>
      <c r="KR106" s="76"/>
      <c r="KS106" s="76"/>
      <c r="KT106" s="76"/>
      <c r="KU106" s="76"/>
      <c r="KV106" s="76"/>
      <c r="KW106" s="76"/>
      <c r="KX106" s="76"/>
      <c r="KY106" s="76"/>
      <c r="KZ106" s="76"/>
      <c r="LA106" s="76"/>
      <c r="LB106" s="76"/>
      <c r="LC106" s="76"/>
      <c r="LD106" s="76"/>
      <c r="LE106" s="76"/>
      <c r="LF106" s="76"/>
      <c r="LG106" s="76"/>
      <c r="LH106" s="76"/>
      <c r="LI106" s="76"/>
      <c r="LJ106" s="76"/>
      <c r="LK106" s="76"/>
      <c r="LL106" s="76"/>
      <c r="LM106" s="76"/>
      <c r="LN106" s="76"/>
      <c r="LO106" s="76"/>
      <c r="LP106" s="76"/>
      <c r="LQ106" s="76"/>
      <c r="LR106" s="76"/>
      <c r="LS106" s="76"/>
      <c r="LT106" s="76"/>
      <c r="LU106" s="76"/>
      <c r="LV106" s="76"/>
      <c r="LW106" s="76"/>
      <c r="LX106" s="76"/>
      <c r="LY106" s="76"/>
      <c r="LZ106" s="76"/>
      <c r="MA106" s="76"/>
      <c r="MB106" s="76"/>
      <c r="MC106" s="76"/>
      <c r="MD106" s="76"/>
      <c r="ME106" s="76"/>
      <c r="MF106" s="76"/>
      <c r="MG106" s="76"/>
      <c r="MH106" s="76"/>
      <c r="MI106" s="76"/>
      <c r="MJ106" s="76"/>
      <c r="MK106" s="76"/>
      <c r="ML106" s="76"/>
      <c r="MM106" s="76"/>
      <c r="MN106" s="76"/>
      <c r="MO106" s="76"/>
      <c r="MP106" s="76"/>
      <c r="MQ106" s="76"/>
      <c r="MR106" s="76"/>
      <c r="MS106" s="76"/>
      <c r="MT106" s="76"/>
      <c r="MU106" s="76"/>
      <c r="MV106" s="76"/>
      <c r="MW106" s="76"/>
      <c r="MX106" s="76"/>
      <c r="MY106" s="76"/>
      <c r="MZ106" s="76"/>
      <c r="NA106" s="76"/>
      <c r="NB106" s="76"/>
      <c r="NC106" s="76"/>
      <c r="ND106" s="76"/>
      <c r="NE106" s="76"/>
      <c r="NF106" s="76"/>
      <c r="NG106" s="76"/>
      <c r="NH106" s="76"/>
      <c r="NI106" s="76"/>
      <c r="NJ106" s="76"/>
      <c r="NK106" s="76"/>
      <c r="NL106" s="76"/>
      <c r="NM106" s="76"/>
      <c r="NN106" s="76"/>
      <c r="NO106" s="76"/>
      <c r="NP106" s="76"/>
      <c r="NQ106" s="76"/>
      <c r="NR106" s="76"/>
      <c r="NS106" s="76"/>
      <c r="NT106" s="76"/>
      <c r="NU106" s="76"/>
      <c r="NV106" s="76"/>
      <c r="NW106" s="76"/>
      <c r="NX106" s="76"/>
      <c r="NY106" s="76"/>
      <c r="NZ106" s="76"/>
      <c r="OA106" s="76"/>
      <c r="OB106" s="76"/>
      <c r="OC106" s="76"/>
      <c r="OD106" s="76"/>
      <c r="OE106" s="76"/>
      <c r="OF106" s="76"/>
      <c r="OG106" s="76"/>
      <c r="OH106" s="76"/>
      <c r="OI106" s="76"/>
      <c r="OJ106" s="76"/>
      <c r="OK106" s="76"/>
      <c r="OL106" s="76"/>
      <c r="OM106" s="76"/>
      <c r="ON106" s="76"/>
      <c r="OO106" s="76"/>
      <c r="OP106" s="76"/>
      <c r="OQ106" s="76"/>
      <c r="OR106" s="76"/>
      <c r="OS106" s="76"/>
      <c r="OT106" s="76"/>
      <c r="OU106" s="76"/>
      <c r="OV106" s="76"/>
      <c r="OW106" s="76"/>
      <c r="OX106" s="76"/>
      <c r="OY106" s="76"/>
      <c r="OZ106" s="76"/>
      <c r="PA106" s="76"/>
      <c r="PB106" s="76"/>
      <c r="PC106" s="76"/>
      <c r="PD106" s="76"/>
      <c r="PE106" s="76"/>
      <c r="PF106" s="76"/>
      <c r="PG106" s="76"/>
      <c r="PH106" s="76"/>
      <c r="PI106" s="76"/>
      <c r="PJ106" s="76"/>
      <c r="PK106" s="76"/>
      <c r="PL106" s="76"/>
      <c r="PM106" s="76"/>
      <c r="PN106" s="76"/>
      <c r="PO106" s="76"/>
      <c r="PP106" s="76"/>
      <c r="PQ106" s="76"/>
      <c r="PR106" s="76"/>
      <c r="PS106" s="76"/>
      <c r="PT106" s="76"/>
      <c r="PU106" s="76"/>
      <c r="PV106" s="76"/>
      <c r="PW106" s="76"/>
      <c r="PX106" s="76"/>
      <c r="PY106" s="76"/>
      <c r="PZ106" s="76"/>
      <c r="QA106" s="76"/>
      <c r="QB106" s="76"/>
      <c r="QC106" s="76"/>
      <c r="QD106" s="76"/>
      <c r="QE106" s="76"/>
      <c r="QF106" s="76"/>
      <c r="QG106" s="76"/>
      <c r="QH106" s="76"/>
      <c r="QI106" s="76"/>
      <c r="QJ106" s="76"/>
      <c r="QK106" s="76"/>
      <c r="QL106" s="76"/>
      <c r="QM106" s="76"/>
      <c r="QN106" s="76"/>
      <c r="QO106" s="76"/>
      <c r="QP106" s="76"/>
      <c r="QQ106" s="76"/>
      <c r="QR106" s="76"/>
      <c r="QS106" s="76"/>
      <c r="QT106" s="76"/>
      <c r="QU106" s="76"/>
      <c r="QV106" s="76"/>
      <c r="QW106" s="76"/>
      <c r="QX106" s="76"/>
      <c r="QY106" s="76"/>
      <c r="QZ106" s="76"/>
      <c r="RA106" s="76"/>
      <c r="RB106" s="76"/>
      <c r="RC106" s="76"/>
      <c r="RD106" s="76"/>
      <c r="RE106" s="76"/>
      <c r="RF106" s="76"/>
      <c r="RG106" s="76"/>
      <c r="RH106" s="76"/>
      <c r="RI106" s="76"/>
      <c r="RJ106" s="76"/>
      <c r="RK106" s="76"/>
      <c r="RL106" s="76"/>
      <c r="RM106" s="76"/>
      <c r="RN106" s="76"/>
      <c r="RO106" s="76"/>
      <c r="RP106" s="76"/>
      <c r="RQ106" s="76"/>
      <c r="RR106" s="76"/>
      <c r="RS106" s="76"/>
      <c r="RT106" s="76"/>
      <c r="RU106" s="76"/>
      <c r="RV106" s="76"/>
      <c r="RW106" s="76"/>
      <c r="RX106" s="76"/>
      <c r="RY106" s="76"/>
      <c r="RZ106" s="76"/>
      <c r="SA106" s="76"/>
      <c r="SB106" s="76"/>
      <c r="SC106" s="76"/>
      <c r="SD106" s="76"/>
      <c r="SE106" s="76"/>
      <c r="SF106" s="76"/>
      <c r="SG106" s="76"/>
      <c r="SH106" s="76"/>
      <c r="SI106" s="76"/>
      <c r="SJ106" s="76"/>
      <c r="SK106" s="76"/>
      <c r="SL106" s="76"/>
      <c r="SM106" s="76"/>
      <c r="SN106" s="76"/>
      <c r="SO106" s="76"/>
      <c r="SP106" s="76"/>
      <c r="SQ106" s="76"/>
      <c r="SR106" s="76"/>
      <c r="SS106" s="76"/>
      <c r="ST106" s="76"/>
      <c r="SU106" s="76"/>
      <c r="SV106" s="76"/>
      <c r="SW106" s="76"/>
      <c r="SX106" s="76"/>
      <c r="SY106" s="76"/>
      <c r="SZ106" s="76"/>
      <c r="TA106" s="76"/>
      <c r="TB106" s="76"/>
      <c r="TC106" s="76"/>
      <c r="TD106" s="76"/>
      <c r="TE106" s="76"/>
      <c r="TF106" s="76"/>
      <c r="TG106" s="76"/>
      <c r="TH106" s="76"/>
      <c r="TI106" s="76"/>
      <c r="TJ106" s="76"/>
      <c r="TK106" s="76"/>
      <c r="TL106" s="76"/>
      <c r="TM106" s="76"/>
      <c r="TN106" s="76"/>
      <c r="TO106" s="76"/>
      <c r="TP106" s="76"/>
      <c r="TQ106" s="76"/>
      <c r="TR106" s="76"/>
      <c r="TS106" s="76"/>
      <c r="TT106" s="76"/>
      <c r="TU106" s="76"/>
      <c r="TV106" s="76"/>
      <c r="TW106" s="76"/>
      <c r="TX106" s="76"/>
      <c r="TY106" s="76"/>
      <c r="TZ106" s="76"/>
      <c r="UA106" s="76"/>
      <c r="UB106" s="76"/>
      <c r="UC106" s="76"/>
      <c r="UD106" s="76"/>
      <c r="UE106" s="76"/>
      <c r="UF106" s="76"/>
      <c r="UG106" s="76"/>
      <c r="UH106" s="76"/>
      <c r="UI106" s="76"/>
      <c r="UJ106" s="76"/>
      <c r="UK106" s="76"/>
      <c r="UL106" s="76"/>
      <c r="UM106" s="76"/>
      <c r="UN106" s="76"/>
      <c r="UO106" s="76"/>
      <c r="UP106" s="76"/>
      <c r="UQ106" s="76"/>
      <c r="UR106" s="76"/>
      <c r="US106" s="76"/>
      <c r="UT106" s="76"/>
      <c r="UU106" s="76"/>
      <c r="UV106" s="76"/>
      <c r="UW106" s="76"/>
      <c r="UX106" s="76"/>
      <c r="UY106" s="76"/>
      <c r="UZ106" s="76"/>
      <c r="VA106" s="76"/>
      <c r="VB106" s="76"/>
      <c r="VC106" s="76"/>
      <c r="VD106" s="76"/>
      <c r="VE106" s="76"/>
      <c r="VF106" s="76"/>
      <c r="VG106" s="76"/>
      <c r="VH106" s="76"/>
      <c r="VI106" s="76"/>
      <c r="VJ106" s="76"/>
      <c r="VK106" s="76"/>
      <c r="VL106" s="76"/>
      <c r="VM106" s="76"/>
      <c r="VN106" s="76"/>
      <c r="VO106" s="76"/>
      <c r="VP106" s="76"/>
      <c r="VQ106" s="76"/>
      <c r="VR106" s="76"/>
      <c r="VS106" s="76"/>
      <c r="VT106" s="76"/>
      <c r="VU106" s="76"/>
      <c r="VV106" s="76"/>
      <c r="VW106" s="76"/>
      <c r="VX106" s="76"/>
      <c r="VY106" s="76"/>
      <c r="VZ106" s="76"/>
      <c r="WA106" s="76"/>
      <c r="WB106" s="76"/>
      <c r="WC106" s="76"/>
      <c r="WD106" s="76"/>
      <c r="WE106" s="76"/>
      <c r="WF106" s="76"/>
      <c r="WG106" s="76"/>
      <c r="WH106" s="76"/>
      <c r="WI106" s="76"/>
      <c r="WJ106" s="76"/>
      <c r="WK106" s="76"/>
      <c r="WL106" s="76"/>
      <c r="WM106" s="76"/>
      <c r="WN106" s="76"/>
      <c r="WO106" s="76"/>
      <c r="WP106" s="76"/>
      <c r="WQ106" s="76"/>
      <c r="WR106" s="76"/>
      <c r="WS106" s="76"/>
      <c r="WT106" s="76"/>
      <c r="WU106" s="76"/>
      <c r="WV106" s="76"/>
      <c r="WW106" s="76"/>
      <c r="WX106" s="76"/>
      <c r="WY106" s="76"/>
      <c r="WZ106" s="76"/>
      <c r="XA106" s="76"/>
      <c r="XB106" s="76"/>
      <c r="XC106" s="76"/>
      <c r="XD106" s="76"/>
      <c r="XE106" s="76"/>
      <c r="XF106" s="76"/>
      <c r="XG106" s="76"/>
      <c r="XH106" s="76"/>
      <c r="XI106" s="76"/>
      <c r="XJ106" s="76"/>
      <c r="XK106" s="76"/>
      <c r="XL106" s="76"/>
      <c r="XM106" s="76"/>
      <c r="XN106" s="76"/>
      <c r="XO106" s="76"/>
      <c r="XP106" s="76"/>
      <c r="XQ106" s="76"/>
      <c r="XR106" s="76"/>
      <c r="XS106" s="76"/>
      <c r="XT106" s="76"/>
      <c r="XU106" s="76"/>
      <c r="XV106" s="76"/>
      <c r="XW106" s="76"/>
      <c r="XX106" s="76"/>
      <c r="XY106" s="76"/>
      <c r="XZ106" s="76"/>
      <c r="YA106" s="76"/>
      <c r="YB106" s="76"/>
      <c r="YC106" s="76"/>
      <c r="YD106" s="76"/>
      <c r="YE106" s="76"/>
      <c r="YF106" s="76"/>
      <c r="YG106" s="76"/>
      <c r="YH106" s="76"/>
      <c r="YI106" s="76"/>
      <c r="YJ106" s="76"/>
      <c r="YK106" s="76"/>
      <c r="YL106" s="76"/>
      <c r="YM106" s="76"/>
      <c r="YN106" s="76"/>
      <c r="YO106" s="76"/>
      <c r="YP106" s="76"/>
      <c r="YQ106" s="76"/>
      <c r="YR106" s="76"/>
      <c r="YS106" s="76"/>
      <c r="YT106" s="76"/>
      <c r="YU106" s="76"/>
      <c r="YV106" s="76"/>
      <c r="YW106" s="76"/>
      <c r="YX106" s="76"/>
      <c r="YY106" s="76"/>
      <c r="YZ106" s="76"/>
      <c r="ZA106" s="76"/>
      <c r="ZB106" s="76"/>
      <c r="ZC106" s="76"/>
      <c r="ZD106" s="76"/>
      <c r="ZE106" s="76"/>
      <c r="ZF106" s="76"/>
      <c r="ZG106" s="76"/>
      <c r="ZH106" s="76"/>
      <c r="ZI106" s="76"/>
      <c r="ZJ106" s="76"/>
      <c r="ZK106" s="76"/>
      <c r="ZL106" s="76"/>
      <c r="ZM106" s="76"/>
      <c r="ZN106" s="76"/>
      <c r="ZO106" s="76"/>
      <c r="ZP106" s="76"/>
      <c r="ZQ106" s="76"/>
      <c r="ZR106" s="76"/>
      <c r="ZS106" s="76"/>
      <c r="ZT106" s="76"/>
      <c r="ZU106" s="76"/>
      <c r="ZV106" s="76"/>
      <c r="ZW106" s="76"/>
      <c r="ZX106" s="76"/>
      <c r="ZY106" s="76"/>
      <c r="ZZ106" s="76"/>
      <c r="AAA106" s="76"/>
      <c r="AAB106" s="76"/>
      <c r="AAC106" s="76"/>
      <c r="AAD106" s="76"/>
      <c r="AAE106" s="76"/>
      <c r="AAF106" s="76"/>
      <c r="AAG106" s="76"/>
      <c r="AAH106" s="76"/>
      <c r="AAI106" s="76"/>
      <c r="AAJ106" s="76"/>
      <c r="AAK106" s="76"/>
      <c r="AAL106" s="76"/>
      <c r="AAM106" s="76"/>
      <c r="AAN106" s="76"/>
      <c r="AAO106" s="76"/>
      <c r="AAP106" s="76"/>
      <c r="AAQ106" s="76"/>
      <c r="AAR106" s="76"/>
      <c r="AAS106" s="76"/>
      <c r="AAT106" s="76"/>
      <c r="AAU106" s="76"/>
      <c r="AAV106" s="76"/>
      <c r="AAW106" s="76"/>
      <c r="AAX106" s="76"/>
      <c r="AAY106" s="76"/>
      <c r="AAZ106" s="76"/>
      <c r="ABA106" s="76"/>
      <c r="ABB106" s="76"/>
      <c r="ABC106" s="76"/>
      <c r="ABD106" s="76"/>
      <c r="ABE106" s="76"/>
      <c r="ABF106" s="76"/>
      <c r="ABG106" s="76"/>
      <c r="ABH106" s="76"/>
      <c r="ABI106" s="76"/>
      <c r="ABJ106" s="76"/>
      <c r="ABK106" s="76"/>
      <c r="ABL106" s="76"/>
      <c r="ABM106" s="76"/>
      <c r="ABN106" s="76"/>
      <c r="ABO106" s="76"/>
      <c r="ABP106" s="76"/>
      <c r="ABQ106" s="76"/>
      <c r="ABR106" s="76"/>
      <c r="ABS106" s="76"/>
      <c r="ABT106" s="76"/>
      <c r="ABU106" s="76"/>
      <c r="ABV106" s="76"/>
      <c r="ABW106" s="76"/>
      <c r="ABX106" s="76"/>
      <c r="ABY106" s="76"/>
      <c r="ABZ106" s="76"/>
      <c r="ACA106" s="76"/>
      <c r="ACB106" s="76"/>
      <c r="ACC106" s="76"/>
      <c r="ACD106" s="76"/>
      <c r="ACE106" s="76"/>
      <c r="ACF106" s="76"/>
      <c r="ACG106" s="76"/>
      <c r="ACH106" s="76"/>
      <c r="ACI106" s="76"/>
      <c r="ACJ106" s="76"/>
      <c r="ACK106" s="76"/>
      <c r="ACL106" s="76"/>
      <c r="ACM106" s="76"/>
      <c r="ACN106" s="76"/>
      <c r="ACO106" s="76"/>
      <c r="ACP106" s="76"/>
      <c r="ACQ106" s="76"/>
      <c r="ACR106" s="76"/>
      <c r="ACS106" s="76"/>
      <c r="ACT106" s="76"/>
      <c r="ACU106" s="76"/>
      <c r="ACV106" s="76"/>
      <c r="ACW106" s="76"/>
      <c r="ACX106" s="76"/>
      <c r="ACY106" s="76"/>
      <c r="ACZ106" s="76"/>
      <c r="ADA106" s="76"/>
      <c r="ADB106" s="76"/>
      <c r="ADC106" s="76"/>
      <c r="ADD106" s="76"/>
      <c r="ADE106" s="76"/>
      <c r="ADF106" s="76"/>
      <c r="ADG106" s="76"/>
      <c r="ADH106" s="76"/>
      <c r="ADI106" s="76"/>
      <c r="ADJ106" s="76"/>
      <c r="ADK106" s="76"/>
      <c r="ADL106" s="76"/>
      <c r="ADM106" s="76"/>
      <c r="ADN106" s="76"/>
      <c r="ADO106" s="76"/>
      <c r="ADP106" s="76"/>
      <c r="ADQ106" s="76"/>
      <c r="ADR106" s="76"/>
      <c r="ADS106" s="76"/>
      <c r="ADT106" s="76"/>
      <c r="ADU106" s="76"/>
      <c r="ADV106" s="76"/>
      <c r="ADW106" s="76"/>
      <c r="ADX106" s="76"/>
      <c r="ADY106" s="76"/>
      <c r="ADZ106" s="76"/>
      <c r="AEA106" s="76"/>
      <c r="AEB106" s="76"/>
      <c r="AEC106" s="76"/>
      <c r="AED106" s="76"/>
      <c r="AEE106" s="76"/>
      <c r="AEF106" s="76"/>
      <c r="AEG106" s="76"/>
      <c r="AEH106" s="76"/>
      <c r="AEI106" s="76"/>
      <c r="AEJ106" s="76"/>
      <c r="AEK106" s="76"/>
      <c r="AEL106" s="76"/>
      <c r="AEM106" s="76"/>
      <c r="AEN106" s="76"/>
      <c r="AEO106" s="76"/>
      <c r="AEP106" s="76"/>
      <c r="AEQ106" s="76"/>
      <c r="AER106" s="76"/>
      <c r="AES106" s="76"/>
      <c r="AET106" s="76"/>
      <c r="AEU106" s="76"/>
      <c r="AEV106" s="76"/>
      <c r="AEW106" s="76"/>
      <c r="AEX106" s="76"/>
      <c r="AEY106" s="76"/>
      <c r="AEZ106" s="76"/>
      <c r="AFA106" s="76"/>
      <c r="AFB106" s="76"/>
      <c r="AFC106" s="76"/>
      <c r="AFD106" s="76"/>
      <c r="AFE106" s="76"/>
      <c r="AFF106" s="76"/>
      <c r="AFG106" s="76"/>
      <c r="AFH106" s="76"/>
      <c r="AFI106" s="76"/>
      <c r="AFJ106" s="76"/>
      <c r="AFK106" s="76"/>
      <c r="AFL106" s="76"/>
      <c r="AFM106" s="76"/>
      <c r="AFN106" s="76"/>
      <c r="AFO106" s="76"/>
      <c r="AFP106" s="76"/>
      <c r="AFQ106" s="76"/>
      <c r="AFR106" s="76"/>
      <c r="AFS106" s="76"/>
      <c r="AFT106" s="76"/>
      <c r="AFU106" s="76"/>
      <c r="AFV106" s="76"/>
      <c r="AFW106" s="76"/>
      <c r="AFX106" s="76"/>
      <c r="AFY106" s="76"/>
      <c r="AFZ106" s="76"/>
      <c r="AGA106" s="76"/>
      <c r="AGB106" s="76"/>
      <c r="AGC106" s="76"/>
      <c r="AGD106" s="76"/>
      <c r="AGE106" s="76"/>
      <c r="AGF106" s="76"/>
      <c r="AGG106" s="76"/>
      <c r="AGH106" s="76"/>
      <c r="AGI106" s="76"/>
      <c r="AGJ106" s="76"/>
      <c r="AGK106" s="76"/>
      <c r="AGL106" s="76"/>
      <c r="AGM106" s="76"/>
      <c r="AGN106" s="76"/>
      <c r="AGO106" s="76"/>
      <c r="AGP106" s="76"/>
      <c r="AGQ106" s="76"/>
      <c r="AGR106" s="76"/>
      <c r="AGS106" s="76"/>
      <c r="AGT106" s="76"/>
      <c r="AGU106" s="76"/>
      <c r="AGV106" s="76"/>
      <c r="AGW106" s="76"/>
      <c r="AGX106" s="76"/>
      <c r="AGY106" s="76"/>
      <c r="AGZ106" s="76"/>
      <c r="AHA106" s="76"/>
      <c r="AHB106" s="76"/>
      <c r="AHC106" s="76"/>
      <c r="AHD106" s="76"/>
      <c r="AHE106" s="76"/>
      <c r="AHF106" s="76"/>
      <c r="AHG106" s="76"/>
      <c r="AHH106" s="76"/>
      <c r="AHI106" s="76"/>
      <c r="AHJ106" s="76"/>
      <c r="AHK106" s="76"/>
      <c r="AHL106" s="76"/>
      <c r="AHM106" s="76"/>
      <c r="AHN106" s="76"/>
      <c r="AHO106" s="76"/>
      <c r="AHP106" s="76"/>
      <c r="AHQ106" s="76"/>
      <c r="AHR106" s="76"/>
      <c r="AHS106" s="76"/>
      <c r="AHT106" s="76"/>
      <c r="AHU106" s="76"/>
      <c r="AHV106" s="76"/>
      <c r="AHW106" s="76"/>
      <c r="AHX106" s="76"/>
      <c r="AHY106" s="76"/>
      <c r="AHZ106" s="76"/>
      <c r="AIA106" s="76"/>
      <c r="AIB106" s="76"/>
      <c r="AIC106" s="76"/>
      <c r="AID106" s="76"/>
      <c r="AIE106" s="76"/>
      <c r="AIF106" s="76"/>
      <c r="AIG106" s="76"/>
      <c r="AIH106" s="76"/>
      <c r="AII106" s="76"/>
      <c r="AIJ106" s="76"/>
      <c r="AIK106" s="76"/>
      <c r="AIL106" s="76"/>
      <c r="AIM106" s="76"/>
      <c r="AIN106" s="76"/>
      <c r="AIO106" s="76"/>
      <c r="AIP106" s="76"/>
      <c r="AIQ106" s="76"/>
      <c r="AIR106" s="76"/>
      <c r="AIS106" s="76"/>
      <c r="AIT106" s="76"/>
      <c r="AIU106" s="76"/>
      <c r="AIV106" s="76"/>
      <c r="AIW106" s="76"/>
      <c r="AIX106" s="76"/>
      <c r="AIY106" s="76"/>
      <c r="AIZ106" s="76"/>
      <c r="AJA106" s="76"/>
      <c r="AJB106" s="76"/>
      <c r="AJC106" s="76"/>
      <c r="AJD106" s="76"/>
      <c r="AJE106" s="76"/>
      <c r="AJF106" s="76"/>
      <c r="AJG106" s="76"/>
      <c r="AJH106" s="76"/>
      <c r="AJI106" s="76"/>
      <c r="AJJ106" s="76"/>
      <c r="AJK106" s="76"/>
      <c r="AJL106" s="76"/>
      <c r="AJM106" s="76"/>
      <c r="AJN106" s="76"/>
      <c r="AJO106" s="76"/>
      <c r="AJP106" s="76"/>
      <c r="AJQ106" s="76"/>
      <c r="AJR106" s="76"/>
      <c r="AJS106" s="76"/>
      <c r="AJT106" s="76"/>
      <c r="AJU106" s="76"/>
      <c r="AJV106" s="76"/>
      <c r="AJW106" s="76"/>
      <c r="AJX106" s="76"/>
      <c r="AJY106" s="76"/>
      <c r="AJZ106" s="76"/>
      <c r="AKA106" s="76"/>
      <c r="AKB106" s="76"/>
      <c r="AKC106" s="76"/>
      <c r="AKD106" s="76"/>
      <c r="AKE106" s="76"/>
      <c r="AKF106" s="76"/>
      <c r="AKG106" s="76"/>
      <c r="AKH106" s="76"/>
      <c r="AKI106" s="76"/>
      <c r="AKJ106" s="76"/>
      <c r="AKK106" s="76"/>
      <c r="AKL106" s="76"/>
      <c r="AKM106" s="76"/>
      <c r="AKN106" s="76"/>
      <c r="AKO106" s="76"/>
      <c r="AKP106" s="76"/>
      <c r="AKQ106" s="76"/>
      <c r="AKR106" s="76"/>
      <c r="AKS106" s="76"/>
      <c r="AKT106" s="76"/>
      <c r="AKU106" s="76"/>
      <c r="AKV106" s="76"/>
      <c r="AKW106" s="76"/>
      <c r="AKX106" s="76"/>
      <c r="AKY106" s="76"/>
      <c r="AKZ106" s="76"/>
      <c r="ALA106" s="76"/>
      <c r="ALB106" s="76"/>
      <c r="ALC106" s="76"/>
      <c r="ALD106" s="76"/>
      <c r="ALE106" s="76"/>
      <c r="ALF106" s="76"/>
      <c r="ALG106" s="76"/>
      <c r="ALH106" s="76"/>
      <c r="ALI106" s="76"/>
      <c r="ALJ106" s="76"/>
      <c r="ALK106" s="76"/>
      <c r="ALL106" s="76"/>
      <c r="ALM106" s="76"/>
      <c r="ALN106" s="76"/>
      <c r="ALO106" s="76"/>
      <c r="ALP106" s="76"/>
      <c r="ALQ106" s="76"/>
      <c r="ALR106" s="76"/>
      <c r="ALS106" s="76"/>
      <c r="ALT106" s="76"/>
      <c r="ALU106" s="76"/>
      <c r="ALV106" s="76"/>
      <c r="ALW106" s="76"/>
      <c r="ALX106" s="76"/>
      <c r="ALY106" s="76"/>
      <c r="ALZ106" s="76"/>
      <c r="AMA106" s="76"/>
      <c r="AMB106" s="76"/>
      <c r="AMC106" s="76"/>
      <c r="AMD106" s="76"/>
      <c r="AME106" s="76"/>
      <c r="AMF106" s="76"/>
      <c r="AMG106" s="76"/>
      <c r="AMH106" s="76"/>
      <c r="AMI106" s="76"/>
      <c r="AMJ106" s="77"/>
    </row>
    <row r="107" spans="1:1024" s="3" customFormat="1" ht="15" customHeight="1">
      <c r="A107" s="25" t="s">
        <v>148</v>
      </c>
      <c r="B107" s="190" t="s">
        <v>166</v>
      </c>
      <c r="C107" s="190"/>
      <c r="D107" s="190"/>
      <c r="E107" s="190"/>
      <c r="F107" s="190"/>
      <c r="G107" s="190"/>
      <c r="H107" s="191">
        <f>I98</f>
        <v>32.332440802799994</v>
      </c>
      <c r="I107" s="191"/>
      <c r="J107" s="40"/>
      <c r="K107" s="2" t="s">
        <v>167</v>
      </c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6"/>
      <c r="DM107" s="76"/>
      <c r="DN107" s="76"/>
      <c r="DO107" s="76"/>
      <c r="DP107" s="76"/>
      <c r="DQ107" s="76"/>
      <c r="DR107" s="76"/>
      <c r="DS107" s="76"/>
      <c r="DT107" s="76"/>
      <c r="DU107" s="76"/>
      <c r="DV107" s="76"/>
      <c r="DW107" s="76"/>
      <c r="DX107" s="76"/>
      <c r="DY107" s="76"/>
      <c r="DZ107" s="76"/>
      <c r="EA107" s="76"/>
      <c r="EB107" s="76"/>
      <c r="EC107" s="76"/>
      <c r="ED107" s="76"/>
      <c r="EE107" s="76"/>
      <c r="EF107" s="76"/>
      <c r="EG107" s="76"/>
      <c r="EH107" s="76"/>
      <c r="EI107" s="76"/>
      <c r="EJ107" s="76"/>
      <c r="EK107" s="76"/>
      <c r="EL107" s="76"/>
      <c r="EM107" s="76"/>
      <c r="EN107" s="76"/>
      <c r="EO107" s="76"/>
      <c r="EP107" s="76"/>
      <c r="EQ107" s="76"/>
      <c r="ER107" s="76"/>
      <c r="ES107" s="76"/>
      <c r="ET107" s="76"/>
      <c r="EU107" s="76"/>
      <c r="EV107" s="76"/>
      <c r="EW107" s="76"/>
      <c r="EX107" s="76"/>
      <c r="EY107" s="76"/>
      <c r="EZ107" s="76"/>
      <c r="FA107" s="76"/>
      <c r="FB107" s="76"/>
      <c r="FC107" s="76"/>
      <c r="FD107" s="76"/>
      <c r="FE107" s="76"/>
      <c r="FF107" s="76"/>
      <c r="FG107" s="76"/>
      <c r="FH107" s="76"/>
      <c r="FI107" s="76"/>
      <c r="FJ107" s="76"/>
      <c r="FK107" s="76"/>
      <c r="FL107" s="76"/>
      <c r="FM107" s="76"/>
      <c r="FN107" s="76"/>
      <c r="FO107" s="76"/>
      <c r="FP107" s="76"/>
      <c r="FQ107" s="76"/>
      <c r="FR107" s="76"/>
      <c r="FS107" s="76"/>
      <c r="FT107" s="76"/>
      <c r="FU107" s="76"/>
      <c r="FV107" s="76"/>
      <c r="FW107" s="76"/>
      <c r="FX107" s="76"/>
      <c r="FY107" s="76"/>
      <c r="FZ107" s="76"/>
      <c r="GA107" s="76"/>
      <c r="GB107" s="76"/>
      <c r="GC107" s="76"/>
      <c r="GD107" s="76"/>
      <c r="GE107" s="76"/>
      <c r="GF107" s="76"/>
      <c r="GG107" s="76"/>
      <c r="GH107" s="76"/>
      <c r="GI107" s="76"/>
      <c r="GJ107" s="76"/>
      <c r="GK107" s="76"/>
      <c r="GL107" s="76"/>
      <c r="GM107" s="76"/>
      <c r="GN107" s="76"/>
      <c r="GO107" s="76"/>
      <c r="GP107" s="76"/>
      <c r="GQ107" s="76"/>
      <c r="GR107" s="76"/>
      <c r="GS107" s="76"/>
      <c r="GT107" s="76"/>
      <c r="GU107" s="76"/>
      <c r="GV107" s="76"/>
      <c r="GW107" s="76"/>
      <c r="GX107" s="76"/>
      <c r="GY107" s="76"/>
      <c r="GZ107" s="76"/>
      <c r="HA107" s="76"/>
      <c r="HB107" s="76"/>
      <c r="HC107" s="76"/>
      <c r="HD107" s="76"/>
      <c r="HE107" s="76"/>
      <c r="HF107" s="76"/>
      <c r="HG107" s="76"/>
      <c r="HH107" s="76"/>
      <c r="HI107" s="76"/>
      <c r="HJ107" s="76"/>
      <c r="HK107" s="76"/>
      <c r="HL107" s="76"/>
      <c r="HM107" s="76"/>
      <c r="HN107" s="76"/>
      <c r="HO107" s="76"/>
      <c r="HP107" s="76"/>
      <c r="HQ107" s="76"/>
      <c r="HR107" s="76"/>
      <c r="HS107" s="76"/>
      <c r="HT107" s="76"/>
      <c r="HU107" s="76"/>
      <c r="HV107" s="76"/>
      <c r="HW107" s="76"/>
      <c r="HX107" s="76"/>
      <c r="HY107" s="76"/>
      <c r="HZ107" s="76"/>
      <c r="IA107" s="76"/>
      <c r="IB107" s="76"/>
      <c r="IC107" s="76"/>
      <c r="ID107" s="76"/>
      <c r="IE107" s="76"/>
      <c r="IF107" s="76"/>
      <c r="IG107" s="76"/>
      <c r="IH107" s="76"/>
      <c r="II107" s="76"/>
      <c r="IJ107" s="76"/>
      <c r="IK107" s="76"/>
      <c r="IL107" s="76"/>
      <c r="IM107" s="76"/>
      <c r="IN107" s="76"/>
      <c r="IO107" s="76"/>
      <c r="IP107" s="76"/>
      <c r="IQ107" s="76"/>
      <c r="IR107" s="76"/>
      <c r="IS107" s="76"/>
      <c r="IT107" s="76"/>
      <c r="IU107" s="76"/>
      <c r="IV107" s="76"/>
      <c r="IW107" s="76"/>
      <c r="IX107" s="76"/>
      <c r="IY107" s="76"/>
      <c r="IZ107" s="76"/>
      <c r="JA107" s="76"/>
      <c r="JB107" s="76"/>
      <c r="JC107" s="76"/>
      <c r="JD107" s="76"/>
      <c r="JE107" s="76"/>
      <c r="JF107" s="76"/>
      <c r="JG107" s="76"/>
      <c r="JH107" s="76"/>
      <c r="JI107" s="76"/>
      <c r="JJ107" s="76"/>
      <c r="JK107" s="76"/>
      <c r="JL107" s="76"/>
      <c r="JM107" s="76"/>
      <c r="JN107" s="76"/>
      <c r="JO107" s="76"/>
      <c r="JP107" s="76"/>
      <c r="JQ107" s="76"/>
      <c r="JR107" s="76"/>
      <c r="JS107" s="76"/>
      <c r="JT107" s="76"/>
      <c r="JU107" s="76"/>
      <c r="JV107" s="76"/>
      <c r="JW107" s="76"/>
      <c r="JX107" s="76"/>
      <c r="JY107" s="76"/>
      <c r="JZ107" s="76"/>
      <c r="KA107" s="76"/>
      <c r="KB107" s="76"/>
      <c r="KC107" s="76"/>
      <c r="KD107" s="76"/>
      <c r="KE107" s="76"/>
      <c r="KF107" s="76"/>
      <c r="KG107" s="76"/>
      <c r="KH107" s="76"/>
      <c r="KI107" s="76"/>
      <c r="KJ107" s="76"/>
      <c r="KK107" s="76"/>
      <c r="KL107" s="76"/>
      <c r="KM107" s="76"/>
      <c r="KN107" s="76"/>
      <c r="KO107" s="76"/>
      <c r="KP107" s="76"/>
      <c r="KQ107" s="76"/>
      <c r="KR107" s="76"/>
      <c r="KS107" s="76"/>
      <c r="KT107" s="76"/>
      <c r="KU107" s="76"/>
      <c r="KV107" s="76"/>
      <c r="KW107" s="76"/>
      <c r="KX107" s="76"/>
      <c r="KY107" s="76"/>
      <c r="KZ107" s="76"/>
      <c r="LA107" s="76"/>
      <c r="LB107" s="76"/>
      <c r="LC107" s="76"/>
      <c r="LD107" s="76"/>
      <c r="LE107" s="76"/>
      <c r="LF107" s="76"/>
      <c r="LG107" s="76"/>
      <c r="LH107" s="76"/>
      <c r="LI107" s="76"/>
      <c r="LJ107" s="76"/>
      <c r="LK107" s="76"/>
      <c r="LL107" s="76"/>
      <c r="LM107" s="76"/>
      <c r="LN107" s="76"/>
      <c r="LO107" s="76"/>
      <c r="LP107" s="76"/>
      <c r="LQ107" s="76"/>
      <c r="LR107" s="76"/>
      <c r="LS107" s="76"/>
      <c r="LT107" s="76"/>
      <c r="LU107" s="76"/>
      <c r="LV107" s="76"/>
      <c r="LW107" s="76"/>
      <c r="LX107" s="76"/>
      <c r="LY107" s="76"/>
      <c r="LZ107" s="76"/>
      <c r="MA107" s="76"/>
      <c r="MB107" s="76"/>
      <c r="MC107" s="76"/>
      <c r="MD107" s="76"/>
      <c r="ME107" s="76"/>
      <c r="MF107" s="76"/>
      <c r="MG107" s="76"/>
      <c r="MH107" s="76"/>
      <c r="MI107" s="76"/>
      <c r="MJ107" s="76"/>
      <c r="MK107" s="76"/>
      <c r="ML107" s="76"/>
      <c r="MM107" s="76"/>
      <c r="MN107" s="76"/>
      <c r="MO107" s="76"/>
      <c r="MP107" s="76"/>
      <c r="MQ107" s="76"/>
      <c r="MR107" s="76"/>
      <c r="MS107" s="76"/>
      <c r="MT107" s="76"/>
      <c r="MU107" s="76"/>
      <c r="MV107" s="76"/>
      <c r="MW107" s="76"/>
      <c r="MX107" s="76"/>
      <c r="MY107" s="76"/>
      <c r="MZ107" s="76"/>
      <c r="NA107" s="76"/>
      <c r="NB107" s="76"/>
      <c r="NC107" s="76"/>
      <c r="ND107" s="76"/>
      <c r="NE107" s="76"/>
      <c r="NF107" s="76"/>
      <c r="NG107" s="76"/>
      <c r="NH107" s="76"/>
      <c r="NI107" s="76"/>
      <c r="NJ107" s="76"/>
      <c r="NK107" s="76"/>
      <c r="NL107" s="76"/>
      <c r="NM107" s="76"/>
      <c r="NN107" s="76"/>
      <c r="NO107" s="76"/>
      <c r="NP107" s="76"/>
      <c r="NQ107" s="76"/>
      <c r="NR107" s="76"/>
      <c r="NS107" s="76"/>
      <c r="NT107" s="76"/>
      <c r="NU107" s="76"/>
      <c r="NV107" s="76"/>
      <c r="NW107" s="76"/>
      <c r="NX107" s="76"/>
      <c r="NY107" s="76"/>
      <c r="NZ107" s="76"/>
      <c r="OA107" s="76"/>
      <c r="OB107" s="76"/>
      <c r="OC107" s="76"/>
      <c r="OD107" s="76"/>
      <c r="OE107" s="76"/>
      <c r="OF107" s="76"/>
      <c r="OG107" s="76"/>
      <c r="OH107" s="76"/>
      <c r="OI107" s="76"/>
      <c r="OJ107" s="76"/>
      <c r="OK107" s="76"/>
      <c r="OL107" s="76"/>
      <c r="OM107" s="76"/>
      <c r="ON107" s="76"/>
      <c r="OO107" s="76"/>
      <c r="OP107" s="76"/>
      <c r="OQ107" s="76"/>
      <c r="OR107" s="76"/>
      <c r="OS107" s="76"/>
      <c r="OT107" s="76"/>
      <c r="OU107" s="76"/>
      <c r="OV107" s="76"/>
      <c r="OW107" s="76"/>
      <c r="OX107" s="76"/>
      <c r="OY107" s="76"/>
      <c r="OZ107" s="76"/>
      <c r="PA107" s="76"/>
      <c r="PB107" s="76"/>
      <c r="PC107" s="76"/>
      <c r="PD107" s="76"/>
      <c r="PE107" s="76"/>
      <c r="PF107" s="76"/>
      <c r="PG107" s="76"/>
      <c r="PH107" s="76"/>
      <c r="PI107" s="76"/>
      <c r="PJ107" s="76"/>
      <c r="PK107" s="76"/>
      <c r="PL107" s="76"/>
      <c r="PM107" s="76"/>
      <c r="PN107" s="76"/>
      <c r="PO107" s="76"/>
      <c r="PP107" s="76"/>
      <c r="PQ107" s="76"/>
      <c r="PR107" s="76"/>
      <c r="PS107" s="76"/>
      <c r="PT107" s="76"/>
      <c r="PU107" s="76"/>
      <c r="PV107" s="76"/>
      <c r="PW107" s="76"/>
      <c r="PX107" s="76"/>
      <c r="PY107" s="76"/>
      <c r="PZ107" s="76"/>
      <c r="QA107" s="76"/>
      <c r="QB107" s="76"/>
      <c r="QC107" s="76"/>
      <c r="QD107" s="76"/>
      <c r="QE107" s="76"/>
      <c r="QF107" s="76"/>
      <c r="QG107" s="76"/>
      <c r="QH107" s="76"/>
      <c r="QI107" s="76"/>
      <c r="QJ107" s="76"/>
      <c r="QK107" s="76"/>
      <c r="QL107" s="76"/>
      <c r="QM107" s="76"/>
      <c r="QN107" s="76"/>
      <c r="QO107" s="76"/>
      <c r="QP107" s="76"/>
      <c r="QQ107" s="76"/>
      <c r="QR107" s="76"/>
      <c r="QS107" s="76"/>
      <c r="QT107" s="76"/>
      <c r="QU107" s="76"/>
      <c r="QV107" s="76"/>
      <c r="QW107" s="76"/>
      <c r="QX107" s="76"/>
      <c r="QY107" s="76"/>
      <c r="QZ107" s="76"/>
      <c r="RA107" s="76"/>
      <c r="RB107" s="76"/>
      <c r="RC107" s="76"/>
      <c r="RD107" s="76"/>
      <c r="RE107" s="76"/>
      <c r="RF107" s="76"/>
      <c r="RG107" s="76"/>
      <c r="RH107" s="76"/>
      <c r="RI107" s="76"/>
      <c r="RJ107" s="76"/>
      <c r="RK107" s="76"/>
      <c r="RL107" s="76"/>
      <c r="RM107" s="76"/>
      <c r="RN107" s="76"/>
      <c r="RO107" s="76"/>
      <c r="RP107" s="76"/>
      <c r="RQ107" s="76"/>
      <c r="RR107" s="76"/>
      <c r="RS107" s="76"/>
      <c r="RT107" s="76"/>
      <c r="RU107" s="76"/>
      <c r="RV107" s="76"/>
      <c r="RW107" s="76"/>
      <c r="RX107" s="76"/>
      <c r="RY107" s="76"/>
      <c r="RZ107" s="76"/>
      <c r="SA107" s="76"/>
      <c r="SB107" s="76"/>
      <c r="SC107" s="76"/>
      <c r="SD107" s="76"/>
      <c r="SE107" s="76"/>
      <c r="SF107" s="76"/>
      <c r="SG107" s="76"/>
      <c r="SH107" s="76"/>
      <c r="SI107" s="76"/>
      <c r="SJ107" s="76"/>
      <c r="SK107" s="76"/>
      <c r="SL107" s="76"/>
      <c r="SM107" s="76"/>
      <c r="SN107" s="76"/>
      <c r="SO107" s="76"/>
      <c r="SP107" s="76"/>
      <c r="SQ107" s="76"/>
      <c r="SR107" s="76"/>
      <c r="SS107" s="76"/>
      <c r="ST107" s="76"/>
      <c r="SU107" s="76"/>
      <c r="SV107" s="76"/>
      <c r="SW107" s="76"/>
      <c r="SX107" s="76"/>
      <c r="SY107" s="76"/>
      <c r="SZ107" s="76"/>
      <c r="TA107" s="76"/>
      <c r="TB107" s="76"/>
      <c r="TC107" s="76"/>
      <c r="TD107" s="76"/>
      <c r="TE107" s="76"/>
      <c r="TF107" s="76"/>
      <c r="TG107" s="76"/>
      <c r="TH107" s="76"/>
      <c r="TI107" s="76"/>
      <c r="TJ107" s="76"/>
      <c r="TK107" s="76"/>
      <c r="TL107" s="76"/>
      <c r="TM107" s="76"/>
      <c r="TN107" s="76"/>
      <c r="TO107" s="76"/>
      <c r="TP107" s="76"/>
      <c r="TQ107" s="76"/>
      <c r="TR107" s="76"/>
      <c r="TS107" s="76"/>
      <c r="TT107" s="76"/>
      <c r="TU107" s="76"/>
      <c r="TV107" s="76"/>
      <c r="TW107" s="76"/>
      <c r="TX107" s="76"/>
      <c r="TY107" s="76"/>
      <c r="TZ107" s="76"/>
      <c r="UA107" s="76"/>
      <c r="UB107" s="76"/>
      <c r="UC107" s="76"/>
      <c r="UD107" s="76"/>
      <c r="UE107" s="76"/>
      <c r="UF107" s="76"/>
      <c r="UG107" s="76"/>
      <c r="UH107" s="76"/>
      <c r="UI107" s="76"/>
      <c r="UJ107" s="76"/>
      <c r="UK107" s="76"/>
      <c r="UL107" s="76"/>
      <c r="UM107" s="76"/>
      <c r="UN107" s="76"/>
      <c r="UO107" s="76"/>
      <c r="UP107" s="76"/>
      <c r="UQ107" s="76"/>
      <c r="UR107" s="76"/>
      <c r="US107" s="76"/>
      <c r="UT107" s="76"/>
      <c r="UU107" s="76"/>
      <c r="UV107" s="76"/>
      <c r="UW107" s="76"/>
      <c r="UX107" s="76"/>
      <c r="UY107" s="76"/>
      <c r="UZ107" s="76"/>
      <c r="VA107" s="76"/>
      <c r="VB107" s="76"/>
      <c r="VC107" s="76"/>
      <c r="VD107" s="76"/>
      <c r="VE107" s="76"/>
      <c r="VF107" s="76"/>
      <c r="VG107" s="76"/>
      <c r="VH107" s="76"/>
      <c r="VI107" s="76"/>
      <c r="VJ107" s="76"/>
      <c r="VK107" s="76"/>
      <c r="VL107" s="76"/>
      <c r="VM107" s="76"/>
      <c r="VN107" s="76"/>
      <c r="VO107" s="76"/>
      <c r="VP107" s="76"/>
      <c r="VQ107" s="76"/>
      <c r="VR107" s="76"/>
      <c r="VS107" s="76"/>
      <c r="VT107" s="76"/>
      <c r="VU107" s="76"/>
      <c r="VV107" s="76"/>
      <c r="VW107" s="76"/>
      <c r="VX107" s="76"/>
      <c r="VY107" s="76"/>
      <c r="VZ107" s="76"/>
      <c r="WA107" s="76"/>
      <c r="WB107" s="76"/>
      <c r="WC107" s="76"/>
      <c r="WD107" s="76"/>
      <c r="WE107" s="76"/>
      <c r="WF107" s="76"/>
      <c r="WG107" s="76"/>
      <c r="WH107" s="76"/>
      <c r="WI107" s="76"/>
      <c r="WJ107" s="76"/>
      <c r="WK107" s="76"/>
      <c r="WL107" s="76"/>
      <c r="WM107" s="76"/>
      <c r="WN107" s="76"/>
      <c r="WO107" s="76"/>
      <c r="WP107" s="76"/>
      <c r="WQ107" s="76"/>
      <c r="WR107" s="76"/>
      <c r="WS107" s="76"/>
      <c r="WT107" s="76"/>
      <c r="WU107" s="76"/>
      <c r="WV107" s="76"/>
      <c r="WW107" s="76"/>
      <c r="WX107" s="76"/>
      <c r="WY107" s="76"/>
      <c r="WZ107" s="76"/>
      <c r="XA107" s="76"/>
      <c r="XB107" s="76"/>
      <c r="XC107" s="76"/>
      <c r="XD107" s="76"/>
      <c r="XE107" s="76"/>
      <c r="XF107" s="76"/>
      <c r="XG107" s="76"/>
      <c r="XH107" s="76"/>
      <c r="XI107" s="76"/>
      <c r="XJ107" s="76"/>
      <c r="XK107" s="76"/>
      <c r="XL107" s="76"/>
      <c r="XM107" s="76"/>
      <c r="XN107" s="76"/>
      <c r="XO107" s="76"/>
      <c r="XP107" s="76"/>
      <c r="XQ107" s="76"/>
      <c r="XR107" s="76"/>
      <c r="XS107" s="76"/>
      <c r="XT107" s="76"/>
      <c r="XU107" s="76"/>
      <c r="XV107" s="76"/>
      <c r="XW107" s="76"/>
      <c r="XX107" s="76"/>
      <c r="XY107" s="76"/>
      <c r="XZ107" s="76"/>
      <c r="YA107" s="76"/>
      <c r="YB107" s="76"/>
      <c r="YC107" s="76"/>
      <c r="YD107" s="76"/>
      <c r="YE107" s="76"/>
      <c r="YF107" s="76"/>
      <c r="YG107" s="76"/>
      <c r="YH107" s="76"/>
      <c r="YI107" s="76"/>
      <c r="YJ107" s="76"/>
      <c r="YK107" s="76"/>
      <c r="YL107" s="76"/>
      <c r="YM107" s="76"/>
      <c r="YN107" s="76"/>
      <c r="YO107" s="76"/>
      <c r="YP107" s="76"/>
      <c r="YQ107" s="76"/>
      <c r="YR107" s="76"/>
      <c r="YS107" s="76"/>
      <c r="YT107" s="76"/>
      <c r="YU107" s="76"/>
      <c r="YV107" s="76"/>
      <c r="YW107" s="76"/>
      <c r="YX107" s="76"/>
      <c r="YY107" s="76"/>
      <c r="YZ107" s="76"/>
      <c r="ZA107" s="76"/>
      <c r="ZB107" s="76"/>
      <c r="ZC107" s="76"/>
      <c r="ZD107" s="76"/>
      <c r="ZE107" s="76"/>
      <c r="ZF107" s="76"/>
      <c r="ZG107" s="76"/>
      <c r="ZH107" s="76"/>
      <c r="ZI107" s="76"/>
      <c r="ZJ107" s="76"/>
      <c r="ZK107" s="76"/>
      <c r="ZL107" s="76"/>
      <c r="ZM107" s="76"/>
      <c r="ZN107" s="76"/>
      <c r="ZO107" s="76"/>
      <c r="ZP107" s="76"/>
      <c r="ZQ107" s="76"/>
      <c r="ZR107" s="76"/>
      <c r="ZS107" s="76"/>
      <c r="ZT107" s="76"/>
      <c r="ZU107" s="76"/>
      <c r="ZV107" s="76"/>
      <c r="ZW107" s="76"/>
      <c r="ZX107" s="76"/>
      <c r="ZY107" s="76"/>
      <c r="ZZ107" s="76"/>
      <c r="AAA107" s="76"/>
      <c r="AAB107" s="76"/>
      <c r="AAC107" s="76"/>
      <c r="AAD107" s="76"/>
      <c r="AAE107" s="76"/>
      <c r="AAF107" s="76"/>
      <c r="AAG107" s="76"/>
      <c r="AAH107" s="76"/>
      <c r="AAI107" s="76"/>
      <c r="AAJ107" s="76"/>
      <c r="AAK107" s="76"/>
      <c r="AAL107" s="76"/>
      <c r="AAM107" s="76"/>
      <c r="AAN107" s="76"/>
      <c r="AAO107" s="76"/>
      <c r="AAP107" s="76"/>
      <c r="AAQ107" s="76"/>
      <c r="AAR107" s="76"/>
      <c r="AAS107" s="76"/>
      <c r="AAT107" s="76"/>
      <c r="AAU107" s="76"/>
      <c r="AAV107" s="76"/>
      <c r="AAW107" s="76"/>
      <c r="AAX107" s="76"/>
      <c r="AAY107" s="76"/>
      <c r="AAZ107" s="76"/>
      <c r="ABA107" s="76"/>
      <c r="ABB107" s="76"/>
      <c r="ABC107" s="76"/>
      <c r="ABD107" s="76"/>
      <c r="ABE107" s="76"/>
      <c r="ABF107" s="76"/>
      <c r="ABG107" s="76"/>
      <c r="ABH107" s="76"/>
      <c r="ABI107" s="76"/>
      <c r="ABJ107" s="76"/>
      <c r="ABK107" s="76"/>
      <c r="ABL107" s="76"/>
      <c r="ABM107" s="76"/>
      <c r="ABN107" s="76"/>
      <c r="ABO107" s="76"/>
      <c r="ABP107" s="76"/>
      <c r="ABQ107" s="76"/>
      <c r="ABR107" s="76"/>
      <c r="ABS107" s="76"/>
      <c r="ABT107" s="76"/>
      <c r="ABU107" s="76"/>
      <c r="ABV107" s="76"/>
      <c r="ABW107" s="76"/>
      <c r="ABX107" s="76"/>
      <c r="ABY107" s="76"/>
      <c r="ABZ107" s="76"/>
      <c r="ACA107" s="76"/>
      <c r="ACB107" s="76"/>
      <c r="ACC107" s="76"/>
      <c r="ACD107" s="76"/>
      <c r="ACE107" s="76"/>
      <c r="ACF107" s="76"/>
      <c r="ACG107" s="76"/>
      <c r="ACH107" s="76"/>
      <c r="ACI107" s="76"/>
      <c r="ACJ107" s="76"/>
      <c r="ACK107" s="76"/>
      <c r="ACL107" s="76"/>
      <c r="ACM107" s="76"/>
      <c r="ACN107" s="76"/>
      <c r="ACO107" s="76"/>
      <c r="ACP107" s="76"/>
      <c r="ACQ107" s="76"/>
      <c r="ACR107" s="76"/>
      <c r="ACS107" s="76"/>
      <c r="ACT107" s="76"/>
      <c r="ACU107" s="76"/>
      <c r="ACV107" s="76"/>
      <c r="ACW107" s="76"/>
      <c r="ACX107" s="76"/>
      <c r="ACY107" s="76"/>
      <c r="ACZ107" s="76"/>
      <c r="ADA107" s="76"/>
      <c r="ADB107" s="76"/>
      <c r="ADC107" s="76"/>
      <c r="ADD107" s="76"/>
      <c r="ADE107" s="76"/>
      <c r="ADF107" s="76"/>
      <c r="ADG107" s="76"/>
      <c r="ADH107" s="76"/>
      <c r="ADI107" s="76"/>
      <c r="ADJ107" s="76"/>
      <c r="ADK107" s="76"/>
      <c r="ADL107" s="76"/>
      <c r="ADM107" s="76"/>
      <c r="ADN107" s="76"/>
      <c r="ADO107" s="76"/>
      <c r="ADP107" s="76"/>
      <c r="ADQ107" s="76"/>
      <c r="ADR107" s="76"/>
      <c r="ADS107" s="76"/>
      <c r="ADT107" s="76"/>
      <c r="ADU107" s="76"/>
      <c r="ADV107" s="76"/>
      <c r="ADW107" s="76"/>
      <c r="ADX107" s="76"/>
      <c r="ADY107" s="76"/>
      <c r="ADZ107" s="76"/>
      <c r="AEA107" s="76"/>
      <c r="AEB107" s="76"/>
      <c r="AEC107" s="76"/>
      <c r="AED107" s="76"/>
      <c r="AEE107" s="76"/>
      <c r="AEF107" s="76"/>
      <c r="AEG107" s="76"/>
      <c r="AEH107" s="76"/>
      <c r="AEI107" s="76"/>
      <c r="AEJ107" s="76"/>
      <c r="AEK107" s="76"/>
      <c r="AEL107" s="76"/>
      <c r="AEM107" s="76"/>
      <c r="AEN107" s="76"/>
      <c r="AEO107" s="76"/>
      <c r="AEP107" s="76"/>
      <c r="AEQ107" s="76"/>
      <c r="AER107" s="76"/>
      <c r="AES107" s="76"/>
      <c r="AET107" s="76"/>
      <c r="AEU107" s="76"/>
      <c r="AEV107" s="76"/>
      <c r="AEW107" s="76"/>
      <c r="AEX107" s="76"/>
      <c r="AEY107" s="76"/>
      <c r="AEZ107" s="76"/>
      <c r="AFA107" s="76"/>
      <c r="AFB107" s="76"/>
      <c r="AFC107" s="76"/>
      <c r="AFD107" s="76"/>
      <c r="AFE107" s="76"/>
      <c r="AFF107" s="76"/>
      <c r="AFG107" s="76"/>
      <c r="AFH107" s="76"/>
      <c r="AFI107" s="76"/>
      <c r="AFJ107" s="76"/>
      <c r="AFK107" s="76"/>
      <c r="AFL107" s="76"/>
      <c r="AFM107" s="76"/>
      <c r="AFN107" s="76"/>
      <c r="AFO107" s="76"/>
      <c r="AFP107" s="76"/>
      <c r="AFQ107" s="76"/>
      <c r="AFR107" s="76"/>
      <c r="AFS107" s="76"/>
      <c r="AFT107" s="76"/>
      <c r="AFU107" s="76"/>
      <c r="AFV107" s="76"/>
      <c r="AFW107" s="76"/>
      <c r="AFX107" s="76"/>
      <c r="AFY107" s="76"/>
      <c r="AFZ107" s="76"/>
      <c r="AGA107" s="76"/>
      <c r="AGB107" s="76"/>
      <c r="AGC107" s="76"/>
      <c r="AGD107" s="76"/>
      <c r="AGE107" s="76"/>
      <c r="AGF107" s="76"/>
      <c r="AGG107" s="76"/>
      <c r="AGH107" s="76"/>
      <c r="AGI107" s="76"/>
      <c r="AGJ107" s="76"/>
      <c r="AGK107" s="76"/>
      <c r="AGL107" s="76"/>
      <c r="AGM107" s="76"/>
      <c r="AGN107" s="76"/>
      <c r="AGO107" s="76"/>
      <c r="AGP107" s="76"/>
      <c r="AGQ107" s="76"/>
      <c r="AGR107" s="76"/>
      <c r="AGS107" s="76"/>
      <c r="AGT107" s="76"/>
      <c r="AGU107" s="76"/>
      <c r="AGV107" s="76"/>
      <c r="AGW107" s="76"/>
      <c r="AGX107" s="76"/>
      <c r="AGY107" s="76"/>
      <c r="AGZ107" s="76"/>
      <c r="AHA107" s="76"/>
      <c r="AHB107" s="76"/>
      <c r="AHC107" s="76"/>
      <c r="AHD107" s="76"/>
      <c r="AHE107" s="76"/>
      <c r="AHF107" s="76"/>
      <c r="AHG107" s="76"/>
      <c r="AHH107" s="76"/>
      <c r="AHI107" s="76"/>
      <c r="AHJ107" s="76"/>
      <c r="AHK107" s="76"/>
      <c r="AHL107" s="76"/>
      <c r="AHM107" s="76"/>
      <c r="AHN107" s="76"/>
      <c r="AHO107" s="76"/>
      <c r="AHP107" s="76"/>
      <c r="AHQ107" s="76"/>
      <c r="AHR107" s="76"/>
      <c r="AHS107" s="76"/>
      <c r="AHT107" s="76"/>
      <c r="AHU107" s="76"/>
      <c r="AHV107" s="76"/>
      <c r="AHW107" s="76"/>
      <c r="AHX107" s="76"/>
      <c r="AHY107" s="76"/>
      <c r="AHZ107" s="76"/>
      <c r="AIA107" s="76"/>
      <c r="AIB107" s="76"/>
      <c r="AIC107" s="76"/>
      <c r="AID107" s="76"/>
      <c r="AIE107" s="76"/>
      <c r="AIF107" s="76"/>
      <c r="AIG107" s="76"/>
      <c r="AIH107" s="76"/>
      <c r="AII107" s="76"/>
      <c r="AIJ107" s="76"/>
      <c r="AIK107" s="76"/>
      <c r="AIL107" s="76"/>
      <c r="AIM107" s="76"/>
      <c r="AIN107" s="76"/>
      <c r="AIO107" s="76"/>
      <c r="AIP107" s="76"/>
      <c r="AIQ107" s="76"/>
      <c r="AIR107" s="76"/>
      <c r="AIS107" s="76"/>
      <c r="AIT107" s="76"/>
      <c r="AIU107" s="76"/>
      <c r="AIV107" s="76"/>
      <c r="AIW107" s="76"/>
      <c r="AIX107" s="76"/>
      <c r="AIY107" s="76"/>
      <c r="AIZ107" s="76"/>
      <c r="AJA107" s="76"/>
      <c r="AJB107" s="76"/>
      <c r="AJC107" s="76"/>
      <c r="AJD107" s="76"/>
      <c r="AJE107" s="76"/>
      <c r="AJF107" s="76"/>
      <c r="AJG107" s="76"/>
      <c r="AJH107" s="76"/>
      <c r="AJI107" s="76"/>
      <c r="AJJ107" s="76"/>
      <c r="AJK107" s="76"/>
      <c r="AJL107" s="76"/>
      <c r="AJM107" s="76"/>
      <c r="AJN107" s="76"/>
      <c r="AJO107" s="76"/>
      <c r="AJP107" s="76"/>
      <c r="AJQ107" s="76"/>
      <c r="AJR107" s="76"/>
      <c r="AJS107" s="76"/>
      <c r="AJT107" s="76"/>
      <c r="AJU107" s="76"/>
      <c r="AJV107" s="76"/>
      <c r="AJW107" s="76"/>
      <c r="AJX107" s="76"/>
      <c r="AJY107" s="76"/>
      <c r="AJZ107" s="76"/>
      <c r="AKA107" s="76"/>
      <c r="AKB107" s="76"/>
      <c r="AKC107" s="76"/>
      <c r="AKD107" s="76"/>
      <c r="AKE107" s="76"/>
      <c r="AKF107" s="76"/>
      <c r="AKG107" s="76"/>
      <c r="AKH107" s="76"/>
      <c r="AKI107" s="76"/>
      <c r="AKJ107" s="76"/>
      <c r="AKK107" s="76"/>
      <c r="AKL107" s="76"/>
      <c r="AKM107" s="76"/>
      <c r="AKN107" s="76"/>
      <c r="AKO107" s="76"/>
      <c r="AKP107" s="76"/>
      <c r="AKQ107" s="76"/>
      <c r="AKR107" s="76"/>
      <c r="AKS107" s="76"/>
      <c r="AKT107" s="76"/>
      <c r="AKU107" s="76"/>
      <c r="AKV107" s="76"/>
      <c r="AKW107" s="76"/>
      <c r="AKX107" s="76"/>
      <c r="AKY107" s="76"/>
      <c r="AKZ107" s="76"/>
      <c r="ALA107" s="76"/>
      <c r="ALB107" s="76"/>
      <c r="ALC107" s="76"/>
      <c r="ALD107" s="76"/>
      <c r="ALE107" s="76"/>
      <c r="ALF107" s="76"/>
      <c r="ALG107" s="76"/>
      <c r="ALH107" s="76"/>
      <c r="ALI107" s="76"/>
      <c r="ALJ107" s="76"/>
      <c r="ALK107" s="76"/>
      <c r="ALL107" s="76"/>
      <c r="ALM107" s="76"/>
      <c r="ALN107" s="76"/>
      <c r="ALO107" s="76"/>
      <c r="ALP107" s="76"/>
      <c r="ALQ107" s="76"/>
      <c r="ALR107" s="76"/>
      <c r="ALS107" s="76"/>
      <c r="ALT107" s="76"/>
      <c r="ALU107" s="76"/>
      <c r="ALV107" s="76"/>
      <c r="ALW107" s="76"/>
      <c r="ALX107" s="76"/>
      <c r="ALY107" s="76"/>
      <c r="ALZ107" s="76"/>
      <c r="AMA107" s="76"/>
      <c r="AMB107" s="76"/>
      <c r="AMC107" s="76"/>
      <c r="AMD107" s="76"/>
      <c r="AME107" s="76"/>
      <c r="AMF107" s="76"/>
      <c r="AMG107" s="76"/>
      <c r="AMH107" s="76"/>
      <c r="AMI107" s="76"/>
      <c r="AMJ107" s="77"/>
    </row>
    <row r="108" spans="1:1024" s="3" customFormat="1" ht="15" customHeight="1">
      <c r="A108" s="25" t="s">
        <v>161</v>
      </c>
      <c r="B108" s="190" t="s">
        <v>162</v>
      </c>
      <c r="C108" s="190"/>
      <c r="D108" s="190"/>
      <c r="E108" s="190"/>
      <c r="F108" s="190"/>
      <c r="G108" s="190"/>
      <c r="H108" s="191">
        <f>H103</f>
        <v>0</v>
      </c>
      <c r="I108" s="191"/>
      <c r="J108" s="40"/>
      <c r="K108" s="2" t="s">
        <v>168</v>
      </c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  <c r="IB108" s="76"/>
      <c r="IC108" s="76"/>
      <c r="ID108" s="76"/>
      <c r="IE108" s="76"/>
      <c r="IF108" s="76"/>
      <c r="IG108" s="76"/>
      <c r="IH108" s="76"/>
      <c r="II108" s="76"/>
      <c r="IJ108" s="76"/>
      <c r="IK108" s="76"/>
      <c r="IL108" s="76"/>
      <c r="IM108" s="76"/>
      <c r="IN108" s="76"/>
      <c r="IO108" s="76"/>
      <c r="IP108" s="76"/>
      <c r="IQ108" s="76"/>
      <c r="IR108" s="76"/>
      <c r="IS108" s="76"/>
      <c r="IT108" s="76"/>
      <c r="IU108" s="76"/>
      <c r="IV108" s="76"/>
      <c r="IW108" s="76"/>
      <c r="IX108" s="76"/>
      <c r="IY108" s="76"/>
      <c r="IZ108" s="76"/>
      <c r="JA108" s="76"/>
      <c r="JB108" s="76"/>
      <c r="JC108" s="76"/>
      <c r="JD108" s="76"/>
      <c r="JE108" s="76"/>
      <c r="JF108" s="76"/>
      <c r="JG108" s="76"/>
      <c r="JH108" s="76"/>
      <c r="JI108" s="76"/>
      <c r="JJ108" s="76"/>
      <c r="JK108" s="76"/>
      <c r="JL108" s="76"/>
      <c r="JM108" s="76"/>
      <c r="JN108" s="76"/>
      <c r="JO108" s="76"/>
      <c r="JP108" s="76"/>
      <c r="JQ108" s="76"/>
      <c r="JR108" s="76"/>
      <c r="JS108" s="76"/>
      <c r="JT108" s="76"/>
      <c r="JU108" s="76"/>
      <c r="JV108" s="76"/>
      <c r="JW108" s="76"/>
      <c r="JX108" s="76"/>
      <c r="JY108" s="76"/>
      <c r="JZ108" s="76"/>
      <c r="KA108" s="76"/>
      <c r="KB108" s="76"/>
      <c r="KC108" s="76"/>
      <c r="KD108" s="76"/>
      <c r="KE108" s="76"/>
      <c r="KF108" s="76"/>
      <c r="KG108" s="76"/>
      <c r="KH108" s="76"/>
      <c r="KI108" s="76"/>
      <c r="KJ108" s="76"/>
      <c r="KK108" s="76"/>
      <c r="KL108" s="76"/>
      <c r="KM108" s="76"/>
      <c r="KN108" s="76"/>
      <c r="KO108" s="76"/>
      <c r="KP108" s="76"/>
      <c r="KQ108" s="76"/>
      <c r="KR108" s="76"/>
      <c r="KS108" s="76"/>
      <c r="KT108" s="76"/>
      <c r="KU108" s="76"/>
      <c r="KV108" s="76"/>
      <c r="KW108" s="76"/>
      <c r="KX108" s="76"/>
      <c r="KY108" s="76"/>
      <c r="KZ108" s="76"/>
      <c r="LA108" s="76"/>
      <c r="LB108" s="76"/>
      <c r="LC108" s="76"/>
      <c r="LD108" s="76"/>
      <c r="LE108" s="76"/>
      <c r="LF108" s="76"/>
      <c r="LG108" s="76"/>
      <c r="LH108" s="76"/>
      <c r="LI108" s="76"/>
      <c r="LJ108" s="76"/>
      <c r="LK108" s="76"/>
      <c r="LL108" s="76"/>
      <c r="LM108" s="76"/>
      <c r="LN108" s="76"/>
      <c r="LO108" s="76"/>
      <c r="LP108" s="76"/>
      <c r="LQ108" s="76"/>
      <c r="LR108" s="76"/>
      <c r="LS108" s="76"/>
      <c r="LT108" s="76"/>
      <c r="LU108" s="76"/>
      <c r="LV108" s="76"/>
      <c r="LW108" s="76"/>
      <c r="LX108" s="76"/>
      <c r="LY108" s="76"/>
      <c r="LZ108" s="76"/>
      <c r="MA108" s="76"/>
      <c r="MB108" s="76"/>
      <c r="MC108" s="76"/>
      <c r="MD108" s="76"/>
      <c r="ME108" s="76"/>
      <c r="MF108" s="76"/>
      <c r="MG108" s="76"/>
      <c r="MH108" s="76"/>
      <c r="MI108" s="76"/>
      <c r="MJ108" s="76"/>
      <c r="MK108" s="76"/>
      <c r="ML108" s="76"/>
      <c r="MM108" s="76"/>
      <c r="MN108" s="76"/>
      <c r="MO108" s="76"/>
      <c r="MP108" s="76"/>
      <c r="MQ108" s="76"/>
      <c r="MR108" s="76"/>
      <c r="MS108" s="76"/>
      <c r="MT108" s="76"/>
      <c r="MU108" s="76"/>
      <c r="MV108" s="76"/>
      <c r="MW108" s="76"/>
      <c r="MX108" s="76"/>
      <c r="MY108" s="76"/>
      <c r="MZ108" s="76"/>
      <c r="NA108" s="76"/>
      <c r="NB108" s="76"/>
      <c r="NC108" s="76"/>
      <c r="ND108" s="76"/>
      <c r="NE108" s="76"/>
      <c r="NF108" s="76"/>
      <c r="NG108" s="76"/>
      <c r="NH108" s="76"/>
      <c r="NI108" s="76"/>
      <c r="NJ108" s="76"/>
      <c r="NK108" s="76"/>
      <c r="NL108" s="76"/>
      <c r="NM108" s="76"/>
      <c r="NN108" s="76"/>
      <c r="NO108" s="76"/>
      <c r="NP108" s="76"/>
      <c r="NQ108" s="76"/>
      <c r="NR108" s="76"/>
      <c r="NS108" s="76"/>
      <c r="NT108" s="76"/>
      <c r="NU108" s="76"/>
      <c r="NV108" s="76"/>
      <c r="NW108" s="76"/>
      <c r="NX108" s="76"/>
      <c r="NY108" s="76"/>
      <c r="NZ108" s="76"/>
      <c r="OA108" s="76"/>
      <c r="OB108" s="76"/>
      <c r="OC108" s="76"/>
      <c r="OD108" s="76"/>
      <c r="OE108" s="76"/>
      <c r="OF108" s="76"/>
      <c r="OG108" s="76"/>
      <c r="OH108" s="76"/>
      <c r="OI108" s="76"/>
      <c r="OJ108" s="76"/>
      <c r="OK108" s="76"/>
      <c r="OL108" s="76"/>
      <c r="OM108" s="76"/>
      <c r="ON108" s="76"/>
      <c r="OO108" s="76"/>
      <c r="OP108" s="76"/>
      <c r="OQ108" s="76"/>
      <c r="OR108" s="76"/>
      <c r="OS108" s="76"/>
      <c r="OT108" s="76"/>
      <c r="OU108" s="76"/>
      <c r="OV108" s="76"/>
      <c r="OW108" s="76"/>
      <c r="OX108" s="76"/>
      <c r="OY108" s="76"/>
      <c r="OZ108" s="76"/>
      <c r="PA108" s="76"/>
      <c r="PB108" s="76"/>
      <c r="PC108" s="76"/>
      <c r="PD108" s="76"/>
      <c r="PE108" s="76"/>
      <c r="PF108" s="76"/>
      <c r="PG108" s="76"/>
      <c r="PH108" s="76"/>
      <c r="PI108" s="76"/>
      <c r="PJ108" s="76"/>
      <c r="PK108" s="76"/>
      <c r="PL108" s="76"/>
      <c r="PM108" s="76"/>
      <c r="PN108" s="76"/>
      <c r="PO108" s="76"/>
      <c r="PP108" s="76"/>
      <c r="PQ108" s="76"/>
      <c r="PR108" s="76"/>
      <c r="PS108" s="76"/>
      <c r="PT108" s="76"/>
      <c r="PU108" s="76"/>
      <c r="PV108" s="76"/>
      <c r="PW108" s="76"/>
      <c r="PX108" s="76"/>
      <c r="PY108" s="76"/>
      <c r="PZ108" s="76"/>
      <c r="QA108" s="76"/>
      <c r="QB108" s="76"/>
      <c r="QC108" s="76"/>
      <c r="QD108" s="76"/>
      <c r="QE108" s="76"/>
      <c r="QF108" s="76"/>
      <c r="QG108" s="76"/>
      <c r="QH108" s="76"/>
      <c r="QI108" s="76"/>
      <c r="QJ108" s="76"/>
      <c r="QK108" s="76"/>
      <c r="QL108" s="76"/>
      <c r="QM108" s="76"/>
      <c r="QN108" s="76"/>
      <c r="QO108" s="76"/>
      <c r="QP108" s="76"/>
      <c r="QQ108" s="76"/>
      <c r="QR108" s="76"/>
      <c r="QS108" s="76"/>
      <c r="QT108" s="76"/>
      <c r="QU108" s="76"/>
      <c r="QV108" s="76"/>
      <c r="QW108" s="76"/>
      <c r="QX108" s="76"/>
      <c r="QY108" s="76"/>
      <c r="QZ108" s="76"/>
      <c r="RA108" s="76"/>
      <c r="RB108" s="76"/>
      <c r="RC108" s="76"/>
      <c r="RD108" s="76"/>
      <c r="RE108" s="76"/>
      <c r="RF108" s="76"/>
      <c r="RG108" s="76"/>
      <c r="RH108" s="76"/>
      <c r="RI108" s="76"/>
      <c r="RJ108" s="76"/>
      <c r="RK108" s="76"/>
      <c r="RL108" s="76"/>
      <c r="RM108" s="76"/>
      <c r="RN108" s="76"/>
      <c r="RO108" s="76"/>
      <c r="RP108" s="76"/>
      <c r="RQ108" s="76"/>
      <c r="RR108" s="76"/>
      <c r="RS108" s="76"/>
      <c r="RT108" s="76"/>
      <c r="RU108" s="76"/>
      <c r="RV108" s="76"/>
      <c r="RW108" s="76"/>
      <c r="RX108" s="76"/>
      <c r="RY108" s="76"/>
      <c r="RZ108" s="76"/>
      <c r="SA108" s="76"/>
      <c r="SB108" s="76"/>
      <c r="SC108" s="76"/>
      <c r="SD108" s="76"/>
      <c r="SE108" s="76"/>
      <c r="SF108" s="76"/>
      <c r="SG108" s="76"/>
      <c r="SH108" s="76"/>
      <c r="SI108" s="76"/>
      <c r="SJ108" s="76"/>
      <c r="SK108" s="76"/>
      <c r="SL108" s="76"/>
      <c r="SM108" s="76"/>
      <c r="SN108" s="76"/>
      <c r="SO108" s="76"/>
      <c r="SP108" s="76"/>
      <c r="SQ108" s="76"/>
      <c r="SR108" s="76"/>
      <c r="SS108" s="76"/>
      <c r="ST108" s="76"/>
      <c r="SU108" s="76"/>
      <c r="SV108" s="76"/>
      <c r="SW108" s="76"/>
      <c r="SX108" s="76"/>
      <c r="SY108" s="76"/>
      <c r="SZ108" s="76"/>
      <c r="TA108" s="76"/>
      <c r="TB108" s="76"/>
      <c r="TC108" s="76"/>
      <c r="TD108" s="76"/>
      <c r="TE108" s="76"/>
      <c r="TF108" s="76"/>
      <c r="TG108" s="76"/>
      <c r="TH108" s="76"/>
      <c r="TI108" s="76"/>
      <c r="TJ108" s="76"/>
      <c r="TK108" s="76"/>
      <c r="TL108" s="76"/>
      <c r="TM108" s="76"/>
      <c r="TN108" s="76"/>
      <c r="TO108" s="76"/>
      <c r="TP108" s="76"/>
      <c r="TQ108" s="76"/>
      <c r="TR108" s="76"/>
      <c r="TS108" s="76"/>
      <c r="TT108" s="76"/>
      <c r="TU108" s="76"/>
      <c r="TV108" s="76"/>
      <c r="TW108" s="76"/>
      <c r="TX108" s="76"/>
      <c r="TY108" s="76"/>
      <c r="TZ108" s="76"/>
      <c r="UA108" s="76"/>
      <c r="UB108" s="76"/>
      <c r="UC108" s="76"/>
      <c r="UD108" s="76"/>
      <c r="UE108" s="76"/>
      <c r="UF108" s="76"/>
      <c r="UG108" s="76"/>
      <c r="UH108" s="76"/>
      <c r="UI108" s="76"/>
      <c r="UJ108" s="76"/>
      <c r="UK108" s="76"/>
      <c r="UL108" s="76"/>
      <c r="UM108" s="76"/>
      <c r="UN108" s="76"/>
      <c r="UO108" s="76"/>
      <c r="UP108" s="76"/>
      <c r="UQ108" s="76"/>
      <c r="UR108" s="76"/>
      <c r="US108" s="76"/>
      <c r="UT108" s="76"/>
      <c r="UU108" s="76"/>
      <c r="UV108" s="76"/>
      <c r="UW108" s="76"/>
      <c r="UX108" s="76"/>
      <c r="UY108" s="76"/>
      <c r="UZ108" s="76"/>
      <c r="VA108" s="76"/>
      <c r="VB108" s="76"/>
      <c r="VC108" s="76"/>
      <c r="VD108" s="76"/>
      <c r="VE108" s="76"/>
      <c r="VF108" s="76"/>
      <c r="VG108" s="76"/>
      <c r="VH108" s="76"/>
      <c r="VI108" s="76"/>
      <c r="VJ108" s="76"/>
      <c r="VK108" s="76"/>
      <c r="VL108" s="76"/>
      <c r="VM108" s="76"/>
      <c r="VN108" s="76"/>
      <c r="VO108" s="76"/>
      <c r="VP108" s="76"/>
      <c r="VQ108" s="76"/>
      <c r="VR108" s="76"/>
      <c r="VS108" s="76"/>
      <c r="VT108" s="76"/>
      <c r="VU108" s="76"/>
      <c r="VV108" s="76"/>
      <c r="VW108" s="76"/>
      <c r="VX108" s="76"/>
      <c r="VY108" s="76"/>
      <c r="VZ108" s="76"/>
      <c r="WA108" s="76"/>
      <c r="WB108" s="76"/>
      <c r="WC108" s="76"/>
      <c r="WD108" s="76"/>
      <c r="WE108" s="76"/>
      <c r="WF108" s="76"/>
      <c r="WG108" s="76"/>
      <c r="WH108" s="76"/>
      <c r="WI108" s="76"/>
      <c r="WJ108" s="76"/>
      <c r="WK108" s="76"/>
      <c r="WL108" s="76"/>
      <c r="WM108" s="76"/>
      <c r="WN108" s="76"/>
      <c r="WO108" s="76"/>
      <c r="WP108" s="76"/>
      <c r="WQ108" s="76"/>
      <c r="WR108" s="76"/>
      <c r="WS108" s="76"/>
      <c r="WT108" s="76"/>
      <c r="WU108" s="76"/>
      <c r="WV108" s="76"/>
      <c r="WW108" s="76"/>
      <c r="WX108" s="76"/>
      <c r="WY108" s="76"/>
      <c r="WZ108" s="76"/>
      <c r="XA108" s="76"/>
      <c r="XB108" s="76"/>
      <c r="XC108" s="76"/>
      <c r="XD108" s="76"/>
      <c r="XE108" s="76"/>
      <c r="XF108" s="76"/>
      <c r="XG108" s="76"/>
      <c r="XH108" s="76"/>
      <c r="XI108" s="76"/>
      <c r="XJ108" s="76"/>
      <c r="XK108" s="76"/>
      <c r="XL108" s="76"/>
      <c r="XM108" s="76"/>
      <c r="XN108" s="76"/>
      <c r="XO108" s="76"/>
      <c r="XP108" s="76"/>
      <c r="XQ108" s="76"/>
      <c r="XR108" s="76"/>
      <c r="XS108" s="76"/>
      <c r="XT108" s="76"/>
      <c r="XU108" s="76"/>
      <c r="XV108" s="76"/>
      <c r="XW108" s="76"/>
      <c r="XX108" s="76"/>
      <c r="XY108" s="76"/>
      <c r="XZ108" s="76"/>
      <c r="YA108" s="76"/>
      <c r="YB108" s="76"/>
      <c r="YC108" s="76"/>
      <c r="YD108" s="76"/>
      <c r="YE108" s="76"/>
      <c r="YF108" s="76"/>
      <c r="YG108" s="76"/>
      <c r="YH108" s="76"/>
      <c r="YI108" s="76"/>
      <c r="YJ108" s="76"/>
      <c r="YK108" s="76"/>
      <c r="YL108" s="76"/>
      <c r="YM108" s="76"/>
      <c r="YN108" s="76"/>
      <c r="YO108" s="76"/>
      <c r="YP108" s="76"/>
      <c r="YQ108" s="76"/>
      <c r="YR108" s="76"/>
      <c r="YS108" s="76"/>
      <c r="YT108" s="76"/>
      <c r="YU108" s="76"/>
      <c r="YV108" s="76"/>
      <c r="YW108" s="76"/>
      <c r="YX108" s="76"/>
      <c r="YY108" s="76"/>
      <c r="YZ108" s="76"/>
      <c r="ZA108" s="76"/>
      <c r="ZB108" s="76"/>
      <c r="ZC108" s="76"/>
      <c r="ZD108" s="76"/>
      <c r="ZE108" s="76"/>
      <c r="ZF108" s="76"/>
      <c r="ZG108" s="76"/>
      <c r="ZH108" s="76"/>
      <c r="ZI108" s="76"/>
      <c r="ZJ108" s="76"/>
      <c r="ZK108" s="76"/>
      <c r="ZL108" s="76"/>
      <c r="ZM108" s="76"/>
      <c r="ZN108" s="76"/>
      <c r="ZO108" s="76"/>
      <c r="ZP108" s="76"/>
      <c r="ZQ108" s="76"/>
      <c r="ZR108" s="76"/>
      <c r="ZS108" s="76"/>
      <c r="ZT108" s="76"/>
      <c r="ZU108" s="76"/>
      <c r="ZV108" s="76"/>
      <c r="ZW108" s="76"/>
      <c r="ZX108" s="76"/>
      <c r="ZY108" s="76"/>
      <c r="ZZ108" s="76"/>
      <c r="AAA108" s="76"/>
      <c r="AAB108" s="76"/>
      <c r="AAC108" s="76"/>
      <c r="AAD108" s="76"/>
      <c r="AAE108" s="76"/>
      <c r="AAF108" s="76"/>
      <c r="AAG108" s="76"/>
      <c r="AAH108" s="76"/>
      <c r="AAI108" s="76"/>
      <c r="AAJ108" s="76"/>
      <c r="AAK108" s="76"/>
      <c r="AAL108" s="76"/>
      <c r="AAM108" s="76"/>
      <c r="AAN108" s="76"/>
      <c r="AAO108" s="76"/>
      <c r="AAP108" s="76"/>
      <c r="AAQ108" s="76"/>
      <c r="AAR108" s="76"/>
      <c r="AAS108" s="76"/>
      <c r="AAT108" s="76"/>
      <c r="AAU108" s="76"/>
      <c r="AAV108" s="76"/>
      <c r="AAW108" s="76"/>
      <c r="AAX108" s="76"/>
      <c r="AAY108" s="76"/>
      <c r="AAZ108" s="76"/>
      <c r="ABA108" s="76"/>
      <c r="ABB108" s="76"/>
      <c r="ABC108" s="76"/>
      <c r="ABD108" s="76"/>
      <c r="ABE108" s="76"/>
      <c r="ABF108" s="76"/>
      <c r="ABG108" s="76"/>
      <c r="ABH108" s="76"/>
      <c r="ABI108" s="76"/>
      <c r="ABJ108" s="76"/>
      <c r="ABK108" s="76"/>
      <c r="ABL108" s="76"/>
      <c r="ABM108" s="76"/>
      <c r="ABN108" s="76"/>
      <c r="ABO108" s="76"/>
      <c r="ABP108" s="76"/>
      <c r="ABQ108" s="76"/>
      <c r="ABR108" s="76"/>
      <c r="ABS108" s="76"/>
      <c r="ABT108" s="76"/>
      <c r="ABU108" s="76"/>
      <c r="ABV108" s="76"/>
      <c r="ABW108" s="76"/>
      <c r="ABX108" s="76"/>
      <c r="ABY108" s="76"/>
      <c r="ABZ108" s="76"/>
      <c r="ACA108" s="76"/>
      <c r="ACB108" s="76"/>
      <c r="ACC108" s="76"/>
      <c r="ACD108" s="76"/>
      <c r="ACE108" s="76"/>
      <c r="ACF108" s="76"/>
      <c r="ACG108" s="76"/>
      <c r="ACH108" s="76"/>
      <c r="ACI108" s="76"/>
      <c r="ACJ108" s="76"/>
      <c r="ACK108" s="76"/>
      <c r="ACL108" s="76"/>
      <c r="ACM108" s="76"/>
      <c r="ACN108" s="76"/>
      <c r="ACO108" s="76"/>
      <c r="ACP108" s="76"/>
      <c r="ACQ108" s="76"/>
      <c r="ACR108" s="76"/>
      <c r="ACS108" s="76"/>
      <c r="ACT108" s="76"/>
      <c r="ACU108" s="76"/>
      <c r="ACV108" s="76"/>
      <c r="ACW108" s="76"/>
      <c r="ACX108" s="76"/>
      <c r="ACY108" s="76"/>
      <c r="ACZ108" s="76"/>
      <c r="ADA108" s="76"/>
      <c r="ADB108" s="76"/>
      <c r="ADC108" s="76"/>
      <c r="ADD108" s="76"/>
      <c r="ADE108" s="76"/>
      <c r="ADF108" s="76"/>
      <c r="ADG108" s="76"/>
      <c r="ADH108" s="76"/>
      <c r="ADI108" s="76"/>
      <c r="ADJ108" s="76"/>
      <c r="ADK108" s="76"/>
      <c r="ADL108" s="76"/>
      <c r="ADM108" s="76"/>
      <c r="ADN108" s="76"/>
      <c r="ADO108" s="76"/>
      <c r="ADP108" s="76"/>
      <c r="ADQ108" s="76"/>
      <c r="ADR108" s="76"/>
      <c r="ADS108" s="76"/>
      <c r="ADT108" s="76"/>
      <c r="ADU108" s="76"/>
      <c r="ADV108" s="76"/>
      <c r="ADW108" s="76"/>
      <c r="ADX108" s="76"/>
      <c r="ADY108" s="76"/>
      <c r="ADZ108" s="76"/>
      <c r="AEA108" s="76"/>
      <c r="AEB108" s="76"/>
      <c r="AEC108" s="76"/>
      <c r="AED108" s="76"/>
      <c r="AEE108" s="76"/>
      <c r="AEF108" s="76"/>
      <c r="AEG108" s="76"/>
      <c r="AEH108" s="76"/>
      <c r="AEI108" s="76"/>
      <c r="AEJ108" s="76"/>
      <c r="AEK108" s="76"/>
      <c r="AEL108" s="76"/>
      <c r="AEM108" s="76"/>
      <c r="AEN108" s="76"/>
      <c r="AEO108" s="76"/>
      <c r="AEP108" s="76"/>
      <c r="AEQ108" s="76"/>
      <c r="AER108" s="76"/>
      <c r="AES108" s="76"/>
      <c r="AET108" s="76"/>
      <c r="AEU108" s="76"/>
      <c r="AEV108" s="76"/>
      <c r="AEW108" s="76"/>
      <c r="AEX108" s="76"/>
      <c r="AEY108" s="76"/>
      <c r="AEZ108" s="76"/>
      <c r="AFA108" s="76"/>
      <c r="AFB108" s="76"/>
      <c r="AFC108" s="76"/>
      <c r="AFD108" s="76"/>
      <c r="AFE108" s="76"/>
      <c r="AFF108" s="76"/>
      <c r="AFG108" s="76"/>
      <c r="AFH108" s="76"/>
      <c r="AFI108" s="76"/>
      <c r="AFJ108" s="76"/>
      <c r="AFK108" s="76"/>
      <c r="AFL108" s="76"/>
      <c r="AFM108" s="76"/>
      <c r="AFN108" s="76"/>
      <c r="AFO108" s="76"/>
      <c r="AFP108" s="76"/>
      <c r="AFQ108" s="76"/>
      <c r="AFR108" s="76"/>
      <c r="AFS108" s="76"/>
      <c r="AFT108" s="76"/>
      <c r="AFU108" s="76"/>
      <c r="AFV108" s="76"/>
      <c r="AFW108" s="76"/>
      <c r="AFX108" s="76"/>
      <c r="AFY108" s="76"/>
      <c r="AFZ108" s="76"/>
      <c r="AGA108" s="76"/>
      <c r="AGB108" s="76"/>
      <c r="AGC108" s="76"/>
      <c r="AGD108" s="76"/>
      <c r="AGE108" s="76"/>
      <c r="AGF108" s="76"/>
      <c r="AGG108" s="76"/>
      <c r="AGH108" s="76"/>
      <c r="AGI108" s="76"/>
      <c r="AGJ108" s="76"/>
      <c r="AGK108" s="76"/>
      <c r="AGL108" s="76"/>
      <c r="AGM108" s="76"/>
      <c r="AGN108" s="76"/>
      <c r="AGO108" s="76"/>
      <c r="AGP108" s="76"/>
      <c r="AGQ108" s="76"/>
      <c r="AGR108" s="76"/>
      <c r="AGS108" s="76"/>
      <c r="AGT108" s="76"/>
      <c r="AGU108" s="76"/>
      <c r="AGV108" s="76"/>
      <c r="AGW108" s="76"/>
      <c r="AGX108" s="76"/>
      <c r="AGY108" s="76"/>
      <c r="AGZ108" s="76"/>
      <c r="AHA108" s="76"/>
      <c r="AHB108" s="76"/>
      <c r="AHC108" s="76"/>
      <c r="AHD108" s="76"/>
      <c r="AHE108" s="76"/>
      <c r="AHF108" s="76"/>
      <c r="AHG108" s="76"/>
      <c r="AHH108" s="76"/>
      <c r="AHI108" s="76"/>
      <c r="AHJ108" s="76"/>
      <c r="AHK108" s="76"/>
      <c r="AHL108" s="76"/>
      <c r="AHM108" s="76"/>
      <c r="AHN108" s="76"/>
      <c r="AHO108" s="76"/>
      <c r="AHP108" s="76"/>
      <c r="AHQ108" s="76"/>
      <c r="AHR108" s="76"/>
      <c r="AHS108" s="76"/>
      <c r="AHT108" s="76"/>
      <c r="AHU108" s="76"/>
      <c r="AHV108" s="76"/>
      <c r="AHW108" s="76"/>
      <c r="AHX108" s="76"/>
      <c r="AHY108" s="76"/>
      <c r="AHZ108" s="76"/>
      <c r="AIA108" s="76"/>
      <c r="AIB108" s="76"/>
      <c r="AIC108" s="76"/>
      <c r="AID108" s="76"/>
      <c r="AIE108" s="76"/>
      <c r="AIF108" s="76"/>
      <c r="AIG108" s="76"/>
      <c r="AIH108" s="76"/>
      <c r="AII108" s="76"/>
      <c r="AIJ108" s="76"/>
      <c r="AIK108" s="76"/>
      <c r="AIL108" s="76"/>
      <c r="AIM108" s="76"/>
      <c r="AIN108" s="76"/>
      <c r="AIO108" s="76"/>
      <c r="AIP108" s="76"/>
      <c r="AIQ108" s="76"/>
      <c r="AIR108" s="76"/>
      <c r="AIS108" s="76"/>
      <c r="AIT108" s="76"/>
      <c r="AIU108" s="76"/>
      <c r="AIV108" s="76"/>
      <c r="AIW108" s="76"/>
      <c r="AIX108" s="76"/>
      <c r="AIY108" s="76"/>
      <c r="AIZ108" s="76"/>
      <c r="AJA108" s="76"/>
      <c r="AJB108" s="76"/>
      <c r="AJC108" s="76"/>
      <c r="AJD108" s="76"/>
      <c r="AJE108" s="76"/>
      <c r="AJF108" s="76"/>
      <c r="AJG108" s="76"/>
      <c r="AJH108" s="76"/>
      <c r="AJI108" s="76"/>
      <c r="AJJ108" s="76"/>
      <c r="AJK108" s="76"/>
      <c r="AJL108" s="76"/>
      <c r="AJM108" s="76"/>
      <c r="AJN108" s="76"/>
      <c r="AJO108" s="76"/>
      <c r="AJP108" s="76"/>
      <c r="AJQ108" s="76"/>
      <c r="AJR108" s="76"/>
      <c r="AJS108" s="76"/>
      <c r="AJT108" s="76"/>
      <c r="AJU108" s="76"/>
      <c r="AJV108" s="76"/>
      <c r="AJW108" s="76"/>
      <c r="AJX108" s="76"/>
      <c r="AJY108" s="76"/>
      <c r="AJZ108" s="76"/>
      <c r="AKA108" s="76"/>
      <c r="AKB108" s="76"/>
      <c r="AKC108" s="76"/>
      <c r="AKD108" s="76"/>
      <c r="AKE108" s="76"/>
      <c r="AKF108" s="76"/>
      <c r="AKG108" s="76"/>
      <c r="AKH108" s="76"/>
      <c r="AKI108" s="76"/>
      <c r="AKJ108" s="76"/>
      <c r="AKK108" s="76"/>
      <c r="AKL108" s="76"/>
      <c r="AKM108" s="76"/>
      <c r="AKN108" s="76"/>
      <c r="AKO108" s="76"/>
      <c r="AKP108" s="76"/>
      <c r="AKQ108" s="76"/>
      <c r="AKR108" s="76"/>
      <c r="AKS108" s="76"/>
      <c r="AKT108" s="76"/>
      <c r="AKU108" s="76"/>
      <c r="AKV108" s="76"/>
      <c r="AKW108" s="76"/>
      <c r="AKX108" s="76"/>
      <c r="AKY108" s="76"/>
      <c r="AKZ108" s="76"/>
      <c r="ALA108" s="76"/>
      <c r="ALB108" s="76"/>
      <c r="ALC108" s="76"/>
      <c r="ALD108" s="76"/>
      <c r="ALE108" s="76"/>
      <c r="ALF108" s="76"/>
      <c r="ALG108" s="76"/>
      <c r="ALH108" s="76"/>
      <c r="ALI108" s="76"/>
      <c r="ALJ108" s="76"/>
      <c r="ALK108" s="76"/>
      <c r="ALL108" s="76"/>
      <c r="ALM108" s="76"/>
      <c r="ALN108" s="76"/>
      <c r="ALO108" s="76"/>
      <c r="ALP108" s="76"/>
      <c r="ALQ108" s="76"/>
      <c r="ALR108" s="76"/>
      <c r="ALS108" s="76"/>
      <c r="ALT108" s="76"/>
      <c r="ALU108" s="76"/>
      <c r="ALV108" s="76"/>
      <c r="ALW108" s="76"/>
      <c r="ALX108" s="76"/>
      <c r="ALY108" s="76"/>
      <c r="ALZ108" s="76"/>
      <c r="AMA108" s="76"/>
      <c r="AMB108" s="76"/>
      <c r="AMC108" s="76"/>
      <c r="AMD108" s="76"/>
      <c r="AME108" s="76"/>
      <c r="AMF108" s="76"/>
      <c r="AMG108" s="76"/>
      <c r="AMH108" s="76"/>
      <c r="AMI108" s="76"/>
      <c r="AMJ108" s="77"/>
    </row>
    <row r="109" spans="1:1024" s="3" customFormat="1" ht="15" customHeight="1">
      <c r="A109" s="201" t="s">
        <v>76</v>
      </c>
      <c r="B109" s="201"/>
      <c r="C109" s="201"/>
      <c r="D109" s="201"/>
      <c r="E109" s="201"/>
      <c r="F109" s="201"/>
      <c r="G109" s="201"/>
      <c r="H109" s="202">
        <f>SUM(H107:I108)</f>
        <v>32.332440802799994</v>
      </c>
      <c r="I109" s="202"/>
      <c r="J109" s="40"/>
      <c r="K109" s="2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  <c r="HZ109" s="76"/>
      <c r="IA109" s="76"/>
      <c r="IB109" s="76"/>
      <c r="IC109" s="76"/>
      <c r="ID109" s="76"/>
      <c r="IE109" s="76"/>
      <c r="IF109" s="76"/>
      <c r="IG109" s="76"/>
      <c r="IH109" s="76"/>
      <c r="II109" s="76"/>
      <c r="IJ109" s="76"/>
      <c r="IK109" s="76"/>
      <c r="IL109" s="76"/>
      <c r="IM109" s="76"/>
      <c r="IN109" s="76"/>
      <c r="IO109" s="76"/>
      <c r="IP109" s="76"/>
      <c r="IQ109" s="76"/>
      <c r="IR109" s="76"/>
      <c r="IS109" s="76"/>
      <c r="IT109" s="76"/>
      <c r="IU109" s="76"/>
      <c r="IV109" s="76"/>
      <c r="IW109" s="76"/>
      <c r="IX109" s="76"/>
      <c r="IY109" s="76"/>
      <c r="IZ109" s="76"/>
      <c r="JA109" s="76"/>
      <c r="JB109" s="76"/>
      <c r="JC109" s="76"/>
      <c r="JD109" s="76"/>
      <c r="JE109" s="76"/>
      <c r="JF109" s="76"/>
      <c r="JG109" s="76"/>
      <c r="JH109" s="76"/>
      <c r="JI109" s="76"/>
      <c r="JJ109" s="76"/>
      <c r="JK109" s="76"/>
      <c r="JL109" s="76"/>
      <c r="JM109" s="76"/>
      <c r="JN109" s="76"/>
      <c r="JO109" s="76"/>
      <c r="JP109" s="76"/>
      <c r="JQ109" s="76"/>
      <c r="JR109" s="76"/>
      <c r="JS109" s="76"/>
      <c r="JT109" s="76"/>
      <c r="JU109" s="76"/>
      <c r="JV109" s="76"/>
      <c r="JW109" s="76"/>
      <c r="JX109" s="76"/>
      <c r="JY109" s="76"/>
      <c r="JZ109" s="76"/>
      <c r="KA109" s="76"/>
      <c r="KB109" s="76"/>
      <c r="KC109" s="76"/>
      <c r="KD109" s="76"/>
      <c r="KE109" s="76"/>
      <c r="KF109" s="76"/>
      <c r="KG109" s="76"/>
      <c r="KH109" s="76"/>
      <c r="KI109" s="76"/>
      <c r="KJ109" s="76"/>
      <c r="KK109" s="76"/>
      <c r="KL109" s="76"/>
      <c r="KM109" s="76"/>
      <c r="KN109" s="76"/>
      <c r="KO109" s="76"/>
      <c r="KP109" s="76"/>
      <c r="KQ109" s="76"/>
      <c r="KR109" s="76"/>
      <c r="KS109" s="76"/>
      <c r="KT109" s="76"/>
      <c r="KU109" s="76"/>
      <c r="KV109" s="76"/>
      <c r="KW109" s="76"/>
      <c r="KX109" s="76"/>
      <c r="KY109" s="76"/>
      <c r="KZ109" s="76"/>
      <c r="LA109" s="76"/>
      <c r="LB109" s="76"/>
      <c r="LC109" s="76"/>
      <c r="LD109" s="76"/>
      <c r="LE109" s="76"/>
      <c r="LF109" s="76"/>
      <c r="LG109" s="76"/>
      <c r="LH109" s="76"/>
      <c r="LI109" s="76"/>
      <c r="LJ109" s="76"/>
      <c r="LK109" s="76"/>
      <c r="LL109" s="76"/>
      <c r="LM109" s="76"/>
      <c r="LN109" s="76"/>
      <c r="LO109" s="76"/>
      <c r="LP109" s="76"/>
      <c r="LQ109" s="76"/>
      <c r="LR109" s="76"/>
      <c r="LS109" s="76"/>
      <c r="LT109" s="76"/>
      <c r="LU109" s="76"/>
      <c r="LV109" s="76"/>
      <c r="LW109" s="76"/>
      <c r="LX109" s="76"/>
      <c r="LY109" s="76"/>
      <c r="LZ109" s="76"/>
      <c r="MA109" s="76"/>
      <c r="MB109" s="76"/>
      <c r="MC109" s="76"/>
      <c r="MD109" s="76"/>
      <c r="ME109" s="76"/>
      <c r="MF109" s="76"/>
      <c r="MG109" s="76"/>
      <c r="MH109" s="76"/>
      <c r="MI109" s="76"/>
      <c r="MJ109" s="76"/>
      <c r="MK109" s="76"/>
      <c r="ML109" s="76"/>
      <c r="MM109" s="76"/>
      <c r="MN109" s="76"/>
      <c r="MO109" s="76"/>
      <c r="MP109" s="76"/>
      <c r="MQ109" s="76"/>
      <c r="MR109" s="76"/>
      <c r="MS109" s="76"/>
      <c r="MT109" s="76"/>
      <c r="MU109" s="76"/>
      <c r="MV109" s="76"/>
      <c r="MW109" s="76"/>
      <c r="MX109" s="76"/>
      <c r="MY109" s="76"/>
      <c r="MZ109" s="76"/>
      <c r="NA109" s="76"/>
      <c r="NB109" s="76"/>
      <c r="NC109" s="76"/>
      <c r="ND109" s="76"/>
      <c r="NE109" s="76"/>
      <c r="NF109" s="76"/>
      <c r="NG109" s="76"/>
      <c r="NH109" s="76"/>
      <c r="NI109" s="76"/>
      <c r="NJ109" s="76"/>
      <c r="NK109" s="76"/>
      <c r="NL109" s="76"/>
      <c r="NM109" s="76"/>
      <c r="NN109" s="76"/>
      <c r="NO109" s="76"/>
      <c r="NP109" s="76"/>
      <c r="NQ109" s="76"/>
      <c r="NR109" s="76"/>
      <c r="NS109" s="76"/>
      <c r="NT109" s="76"/>
      <c r="NU109" s="76"/>
      <c r="NV109" s="76"/>
      <c r="NW109" s="76"/>
      <c r="NX109" s="76"/>
      <c r="NY109" s="76"/>
      <c r="NZ109" s="76"/>
      <c r="OA109" s="76"/>
      <c r="OB109" s="76"/>
      <c r="OC109" s="76"/>
      <c r="OD109" s="76"/>
      <c r="OE109" s="76"/>
      <c r="OF109" s="76"/>
      <c r="OG109" s="76"/>
      <c r="OH109" s="76"/>
      <c r="OI109" s="76"/>
      <c r="OJ109" s="76"/>
      <c r="OK109" s="76"/>
      <c r="OL109" s="76"/>
      <c r="OM109" s="76"/>
      <c r="ON109" s="76"/>
      <c r="OO109" s="76"/>
      <c r="OP109" s="76"/>
      <c r="OQ109" s="76"/>
      <c r="OR109" s="76"/>
      <c r="OS109" s="76"/>
      <c r="OT109" s="76"/>
      <c r="OU109" s="76"/>
      <c r="OV109" s="76"/>
      <c r="OW109" s="76"/>
      <c r="OX109" s="76"/>
      <c r="OY109" s="76"/>
      <c r="OZ109" s="76"/>
      <c r="PA109" s="76"/>
      <c r="PB109" s="76"/>
      <c r="PC109" s="76"/>
      <c r="PD109" s="76"/>
      <c r="PE109" s="76"/>
      <c r="PF109" s="76"/>
      <c r="PG109" s="76"/>
      <c r="PH109" s="76"/>
      <c r="PI109" s="76"/>
      <c r="PJ109" s="76"/>
      <c r="PK109" s="76"/>
      <c r="PL109" s="76"/>
      <c r="PM109" s="76"/>
      <c r="PN109" s="76"/>
      <c r="PO109" s="76"/>
      <c r="PP109" s="76"/>
      <c r="PQ109" s="76"/>
      <c r="PR109" s="76"/>
      <c r="PS109" s="76"/>
      <c r="PT109" s="76"/>
      <c r="PU109" s="76"/>
      <c r="PV109" s="76"/>
      <c r="PW109" s="76"/>
      <c r="PX109" s="76"/>
      <c r="PY109" s="76"/>
      <c r="PZ109" s="76"/>
      <c r="QA109" s="76"/>
      <c r="QB109" s="76"/>
      <c r="QC109" s="76"/>
      <c r="QD109" s="76"/>
      <c r="QE109" s="76"/>
      <c r="QF109" s="76"/>
      <c r="QG109" s="76"/>
      <c r="QH109" s="76"/>
      <c r="QI109" s="76"/>
      <c r="QJ109" s="76"/>
      <c r="QK109" s="76"/>
      <c r="QL109" s="76"/>
      <c r="QM109" s="76"/>
      <c r="QN109" s="76"/>
      <c r="QO109" s="76"/>
      <c r="QP109" s="76"/>
      <c r="QQ109" s="76"/>
      <c r="QR109" s="76"/>
      <c r="QS109" s="76"/>
      <c r="QT109" s="76"/>
      <c r="QU109" s="76"/>
      <c r="QV109" s="76"/>
      <c r="QW109" s="76"/>
      <c r="QX109" s="76"/>
      <c r="QY109" s="76"/>
      <c r="QZ109" s="76"/>
      <c r="RA109" s="76"/>
      <c r="RB109" s="76"/>
      <c r="RC109" s="76"/>
      <c r="RD109" s="76"/>
      <c r="RE109" s="76"/>
      <c r="RF109" s="76"/>
      <c r="RG109" s="76"/>
      <c r="RH109" s="76"/>
      <c r="RI109" s="76"/>
      <c r="RJ109" s="76"/>
      <c r="RK109" s="76"/>
      <c r="RL109" s="76"/>
      <c r="RM109" s="76"/>
      <c r="RN109" s="76"/>
      <c r="RO109" s="76"/>
      <c r="RP109" s="76"/>
      <c r="RQ109" s="76"/>
      <c r="RR109" s="76"/>
      <c r="RS109" s="76"/>
      <c r="RT109" s="76"/>
      <c r="RU109" s="76"/>
      <c r="RV109" s="76"/>
      <c r="RW109" s="76"/>
      <c r="RX109" s="76"/>
      <c r="RY109" s="76"/>
      <c r="RZ109" s="76"/>
      <c r="SA109" s="76"/>
      <c r="SB109" s="76"/>
      <c r="SC109" s="76"/>
      <c r="SD109" s="76"/>
      <c r="SE109" s="76"/>
      <c r="SF109" s="76"/>
      <c r="SG109" s="76"/>
      <c r="SH109" s="76"/>
      <c r="SI109" s="76"/>
      <c r="SJ109" s="76"/>
      <c r="SK109" s="76"/>
      <c r="SL109" s="76"/>
      <c r="SM109" s="76"/>
      <c r="SN109" s="76"/>
      <c r="SO109" s="76"/>
      <c r="SP109" s="76"/>
      <c r="SQ109" s="76"/>
      <c r="SR109" s="76"/>
      <c r="SS109" s="76"/>
      <c r="ST109" s="76"/>
      <c r="SU109" s="76"/>
      <c r="SV109" s="76"/>
      <c r="SW109" s="76"/>
      <c r="SX109" s="76"/>
      <c r="SY109" s="76"/>
      <c r="SZ109" s="76"/>
      <c r="TA109" s="76"/>
      <c r="TB109" s="76"/>
      <c r="TC109" s="76"/>
      <c r="TD109" s="76"/>
      <c r="TE109" s="76"/>
      <c r="TF109" s="76"/>
      <c r="TG109" s="76"/>
      <c r="TH109" s="76"/>
      <c r="TI109" s="76"/>
      <c r="TJ109" s="76"/>
      <c r="TK109" s="76"/>
      <c r="TL109" s="76"/>
      <c r="TM109" s="76"/>
      <c r="TN109" s="76"/>
      <c r="TO109" s="76"/>
      <c r="TP109" s="76"/>
      <c r="TQ109" s="76"/>
      <c r="TR109" s="76"/>
      <c r="TS109" s="76"/>
      <c r="TT109" s="76"/>
      <c r="TU109" s="76"/>
      <c r="TV109" s="76"/>
      <c r="TW109" s="76"/>
      <c r="TX109" s="76"/>
      <c r="TY109" s="76"/>
      <c r="TZ109" s="76"/>
      <c r="UA109" s="76"/>
      <c r="UB109" s="76"/>
      <c r="UC109" s="76"/>
      <c r="UD109" s="76"/>
      <c r="UE109" s="76"/>
      <c r="UF109" s="76"/>
      <c r="UG109" s="76"/>
      <c r="UH109" s="76"/>
      <c r="UI109" s="76"/>
      <c r="UJ109" s="76"/>
      <c r="UK109" s="76"/>
      <c r="UL109" s="76"/>
      <c r="UM109" s="76"/>
      <c r="UN109" s="76"/>
      <c r="UO109" s="76"/>
      <c r="UP109" s="76"/>
      <c r="UQ109" s="76"/>
      <c r="UR109" s="76"/>
      <c r="US109" s="76"/>
      <c r="UT109" s="76"/>
      <c r="UU109" s="76"/>
      <c r="UV109" s="76"/>
      <c r="UW109" s="76"/>
      <c r="UX109" s="76"/>
      <c r="UY109" s="76"/>
      <c r="UZ109" s="76"/>
      <c r="VA109" s="76"/>
      <c r="VB109" s="76"/>
      <c r="VC109" s="76"/>
      <c r="VD109" s="76"/>
      <c r="VE109" s="76"/>
      <c r="VF109" s="76"/>
      <c r="VG109" s="76"/>
      <c r="VH109" s="76"/>
      <c r="VI109" s="76"/>
      <c r="VJ109" s="76"/>
      <c r="VK109" s="76"/>
      <c r="VL109" s="76"/>
      <c r="VM109" s="76"/>
      <c r="VN109" s="76"/>
      <c r="VO109" s="76"/>
      <c r="VP109" s="76"/>
      <c r="VQ109" s="76"/>
      <c r="VR109" s="76"/>
      <c r="VS109" s="76"/>
      <c r="VT109" s="76"/>
      <c r="VU109" s="76"/>
      <c r="VV109" s="76"/>
      <c r="VW109" s="76"/>
      <c r="VX109" s="76"/>
      <c r="VY109" s="76"/>
      <c r="VZ109" s="76"/>
      <c r="WA109" s="76"/>
      <c r="WB109" s="76"/>
      <c r="WC109" s="76"/>
      <c r="WD109" s="76"/>
      <c r="WE109" s="76"/>
      <c r="WF109" s="76"/>
      <c r="WG109" s="76"/>
      <c r="WH109" s="76"/>
      <c r="WI109" s="76"/>
      <c r="WJ109" s="76"/>
      <c r="WK109" s="76"/>
      <c r="WL109" s="76"/>
      <c r="WM109" s="76"/>
      <c r="WN109" s="76"/>
      <c r="WO109" s="76"/>
      <c r="WP109" s="76"/>
      <c r="WQ109" s="76"/>
      <c r="WR109" s="76"/>
      <c r="WS109" s="76"/>
      <c r="WT109" s="76"/>
      <c r="WU109" s="76"/>
      <c r="WV109" s="76"/>
      <c r="WW109" s="76"/>
      <c r="WX109" s="76"/>
      <c r="WY109" s="76"/>
      <c r="WZ109" s="76"/>
      <c r="XA109" s="76"/>
      <c r="XB109" s="76"/>
      <c r="XC109" s="76"/>
      <c r="XD109" s="76"/>
      <c r="XE109" s="76"/>
      <c r="XF109" s="76"/>
      <c r="XG109" s="76"/>
      <c r="XH109" s="76"/>
      <c r="XI109" s="76"/>
      <c r="XJ109" s="76"/>
      <c r="XK109" s="76"/>
      <c r="XL109" s="76"/>
      <c r="XM109" s="76"/>
      <c r="XN109" s="76"/>
      <c r="XO109" s="76"/>
      <c r="XP109" s="76"/>
      <c r="XQ109" s="76"/>
      <c r="XR109" s="76"/>
      <c r="XS109" s="76"/>
      <c r="XT109" s="76"/>
      <c r="XU109" s="76"/>
      <c r="XV109" s="76"/>
      <c r="XW109" s="76"/>
      <c r="XX109" s="76"/>
      <c r="XY109" s="76"/>
      <c r="XZ109" s="76"/>
      <c r="YA109" s="76"/>
      <c r="YB109" s="76"/>
      <c r="YC109" s="76"/>
      <c r="YD109" s="76"/>
      <c r="YE109" s="76"/>
      <c r="YF109" s="76"/>
      <c r="YG109" s="76"/>
      <c r="YH109" s="76"/>
      <c r="YI109" s="76"/>
      <c r="YJ109" s="76"/>
      <c r="YK109" s="76"/>
      <c r="YL109" s="76"/>
      <c r="YM109" s="76"/>
      <c r="YN109" s="76"/>
      <c r="YO109" s="76"/>
      <c r="YP109" s="76"/>
      <c r="YQ109" s="76"/>
      <c r="YR109" s="76"/>
      <c r="YS109" s="76"/>
      <c r="YT109" s="76"/>
      <c r="YU109" s="76"/>
      <c r="YV109" s="76"/>
      <c r="YW109" s="76"/>
      <c r="YX109" s="76"/>
      <c r="YY109" s="76"/>
      <c r="YZ109" s="76"/>
      <c r="ZA109" s="76"/>
      <c r="ZB109" s="76"/>
      <c r="ZC109" s="76"/>
      <c r="ZD109" s="76"/>
      <c r="ZE109" s="76"/>
      <c r="ZF109" s="76"/>
      <c r="ZG109" s="76"/>
      <c r="ZH109" s="76"/>
      <c r="ZI109" s="76"/>
      <c r="ZJ109" s="76"/>
      <c r="ZK109" s="76"/>
      <c r="ZL109" s="76"/>
      <c r="ZM109" s="76"/>
      <c r="ZN109" s="76"/>
      <c r="ZO109" s="76"/>
      <c r="ZP109" s="76"/>
      <c r="ZQ109" s="76"/>
      <c r="ZR109" s="76"/>
      <c r="ZS109" s="76"/>
      <c r="ZT109" s="76"/>
      <c r="ZU109" s="76"/>
      <c r="ZV109" s="76"/>
      <c r="ZW109" s="76"/>
      <c r="ZX109" s="76"/>
      <c r="ZY109" s="76"/>
      <c r="ZZ109" s="76"/>
      <c r="AAA109" s="76"/>
      <c r="AAB109" s="76"/>
      <c r="AAC109" s="76"/>
      <c r="AAD109" s="76"/>
      <c r="AAE109" s="76"/>
      <c r="AAF109" s="76"/>
      <c r="AAG109" s="76"/>
      <c r="AAH109" s="76"/>
      <c r="AAI109" s="76"/>
      <c r="AAJ109" s="76"/>
      <c r="AAK109" s="76"/>
      <c r="AAL109" s="76"/>
      <c r="AAM109" s="76"/>
      <c r="AAN109" s="76"/>
      <c r="AAO109" s="76"/>
      <c r="AAP109" s="76"/>
      <c r="AAQ109" s="76"/>
      <c r="AAR109" s="76"/>
      <c r="AAS109" s="76"/>
      <c r="AAT109" s="76"/>
      <c r="AAU109" s="76"/>
      <c r="AAV109" s="76"/>
      <c r="AAW109" s="76"/>
      <c r="AAX109" s="76"/>
      <c r="AAY109" s="76"/>
      <c r="AAZ109" s="76"/>
      <c r="ABA109" s="76"/>
      <c r="ABB109" s="76"/>
      <c r="ABC109" s="76"/>
      <c r="ABD109" s="76"/>
      <c r="ABE109" s="76"/>
      <c r="ABF109" s="76"/>
      <c r="ABG109" s="76"/>
      <c r="ABH109" s="76"/>
      <c r="ABI109" s="76"/>
      <c r="ABJ109" s="76"/>
      <c r="ABK109" s="76"/>
      <c r="ABL109" s="76"/>
      <c r="ABM109" s="76"/>
      <c r="ABN109" s="76"/>
      <c r="ABO109" s="76"/>
      <c r="ABP109" s="76"/>
      <c r="ABQ109" s="76"/>
      <c r="ABR109" s="76"/>
      <c r="ABS109" s="76"/>
      <c r="ABT109" s="76"/>
      <c r="ABU109" s="76"/>
      <c r="ABV109" s="76"/>
      <c r="ABW109" s="76"/>
      <c r="ABX109" s="76"/>
      <c r="ABY109" s="76"/>
      <c r="ABZ109" s="76"/>
      <c r="ACA109" s="76"/>
      <c r="ACB109" s="76"/>
      <c r="ACC109" s="76"/>
      <c r="ACD109" s="76"/>
      <c r="ACE109" s="76"/>
      <c r="ACF109" s="76"/>
      <c r="ACG109" s="76"/>
      <c r="ACH109" s="76"/>
      <c r="ACI109" s="76"/>
      <c r="ACJ109" s="76"/>
      <c r="ACK109" s="76"/>
      <c r="ACL109" s="76"/>
      <c r="ACM109" s="76"/>
      <c r="ACN109" s="76"/>
      <c r="ACO109" s="76"/>
      <c r="ACP109" s="76"/>
      <c r="ACQ109" s="76"/>
      <c r="ACR109" s="76"/>
      <c r="ACS109" s="76"/>
      <c r="ACT109" s="76"/>
      <c r="ACU109" s="76"/>
      <c r="ACV109" s="76"/>
      <c r="ACW109" s="76"/>
      <c r="ACX109" s="76"/>
      <c r="ACY109" s="76"/>
      <c r="ACZ109" s="76"/>
      <c r="ADA109" s="76"/>
      <c r="ADB109" s="76"/>
      <c r="ADC109" s="76"/>
      <c r="ADD109" s="76"/>
      <c r="ADE109" s="76"/>
      <c r="ADF109" s="76"/>
      <c r="ADG109" s="76"/>
      <c r="ADH109" s="76"/>
      <c r="ADI109" s="76"/>
      <c r="ADJ109" s="76"/>
      <c r="ADK109" s="76"/>
      <c r="ADL109" s="76"/>
      <c r="ADM109" s="76"/>
      <c r="ADN109" s="76"/>
      <c r="ADO109" s="76"/>
      <c r="ADP109" s="76"/>
      <c r="ADQ109" s="76"/>
      <c r="ADR109" s="76"/>
      <c r="ADS109" s="76"/>
      <c r="ADT109" s="76"/>
      <c r="ADU109" s="76"/>
      <c r="ADV109" s="76"/>
      <c r="ADW109" s="76"/>
      <c r="ADX109" s="76"/>
      <c r="ADY109" s="76"/>
      <c r="ADZ109" s="76"/>
      <c r="AEA109" s="76"/>
      <c r="AEB109" s="76"/>
      <c r="AEC109" s="76"/>
      <c r="AED109" s="76"/>
      <c r="AEE109" s="76"/>
      <c r="AEF109" s="76"/>
      <c r="AEG109" s="76"/>
      <c r="AEH109" s="76"/>
      <c r="AEI109" s="76"/>
      <c r="AEJ109" s="76"/>
      <c r="AEK109" s="76"/>
      <c r="AEL109" s="76"/>
      <c r="AEM109" s="76"/>
      <c r="AEN109" s="76"/>
      <c r="AEO109" s="76"/>
      <c r="AEP109" s="76"/>
      <c r="AEQ109" s="76"/>
      <c r="AER109" s="76"/>
      <c r="AES109" s="76"/>
      <c r="AET109" s="76"/>
      <c r="AEU109" s="76"/>
      <c r="AEV109" s="76"/>
      <c r="AEW109" s="76"/>
      <c r="AEX109" s="76"/>
      <c r="AEY109" s="76"/>
      <c r="AEZ109" s="76"/>
      <c r="AFA109" s="76"/>
      <c r="AFB109" s="76"/>
      <c r="AFC109" s="76"/>
      <c r="AFD109" s="76"/>
      <c r="AFE109" s="76"/>
      <c r="AFF109" s="76"/>
      <c r="AFG109" s="76"/>
      <c r="AFH109" s="76"/>
      <c r="AFI109" s="76"/>
      <c r="AFJ109" s="76"/>
      <c r="AFK109" s="76"/>
      <c r="AFL109" s="76"/>
      <c r="AFM109" s="76"/>
      <c r="AFN109" s="76"/>
      <c r="AFO109" s="76"/>
      <c r="AFP109" s="76"/>
      <c r="AFQ109" s="76"/>
      <c r="AFR109" s="76"/>
      <c r="AFS109" s="76"/>
      <c r="AFT109" s="76"/>
      <c r="AFU109" s="76"/>
      <c r="AFV109" s="76"/>
      <c r="AFW109" s="76"/>
      <c r="AFX109" s="76"/>
      <c r="AFY109" s="76"/>
      <c r="AFZ109" s="76"/>
      <c r="AGA109" s="76"/>
      <c r="AGB109" s="76"/>
      <c r="AGC109" s="76"/>
      <c r="AGD109" s="76"/>
      <c r="AGE109" s="76"/>
      <c r="AGF109" s="76"/>
      <c r="AGG109" s="76"/>
      <c r="AGH109" s="76"/>
      <c r="AGI109" s="76"/>
      <c r="AGJ109" s="76"/>
      <c r="AGK109" s="76"/>
      <c r="AGL109" s="76"/>
      <c r="AGM109" s="76"/>
      <c r="AGN109" s="76"/>
      <c r="AGO109" s="76"/>
      <c r="AGP109" s="76"/>
      <c r="AGQ109" s="76"/>
      <c r="AGR109" s="76"/>
      <c r="AGS109" s="76"/>
      <c r="AGT109" s="76"/>
      <c r="AGU109" s="76"/>
      <c r="AGV109" s="76"/>
      <c r="AGW109" s="76"/>
      <c r="AGX109" s="76"/>
      <c r="AGY109" s="76"/>
      <c r="AGZ109" s="76"/>
      <c r="AHA109" s="76"/>
      <c r="AHB109" s="76"/>
      <c r="AHC109" s="76"/>
      <c r="AHD109" s="76"/>
      <c r="AHE109" s="76"/>
      <c r="AHF109" s="76"/>
      <c r="AHG109" s="76"/>
      <c r="AHH109" s="76"/>
      <c r="AHI109" s="76"/>
      <c r="AHJ109" s="76"/>
      <c r="AHK109" s="76"/>
      <c r="AHL109" s="76"/>
      <c r="AHM109" s="76"/>
      <c r="AHN109" s="76"/>
      <c r="AHO109" s="76"/>
      <c r="AHP109" s="76"/>
      <c r="AHQ109" s="76"/>
      <c r="AHR109" s="76"/>
      <c r="AHS109" s="76"/>
      <c r="AHT109" s="76"/>
      <c r="AHU109" s="76"/>
      <c r="AHV109" s="76"/>
      <c r="AHW109" s="76"/>
      <c r="AHX109" s="76"/>
      <c r="AHY109" s="76"/>
      <c r="AHZ109" s="76"/>
      <c r="AIA109" s="76"/>
      <c r="AIB109" s="76"/>
      <c r="AIC109" s="76"/>
      <c r="AID109" s="76"/>
      <c r="AIE109" s="76"/>
      <c r="AIF109" s="76"/>
      <c r="AIG109" s="76"/>
      <c r="AIH109" s="76"/>
      <c r="AII109" s="76"/>
      <c r="AIJ109" s="76"/>
      <c r="AIK109" s="76"/>
      <c r="AIL109" s="76"/>
      <c r="AIM109" s="76"/>
      <c r="AIN109" s="76"/>
      <c r="AIO109" s="76"/>
      <c r="AIP109" s="76"/>
      <c r="AIQ109" s="76"/>
      <c r="AIR109" s="76"/>
      <c r="AIS109" s="76"/>
      <c r="AIT109" s="76"/>
      <c r="AIU109" s="76"/>
      <c r="AIV109" s="76"/>
      <c r="AIW109" s="76"/>
      <c r="AIX109" s="76"/>
      <c r="AIY109" s="76"/>
      <c r="AIZ109" s="76"/>
      <c r="AJA109" s="76"/>
      <c r="AJB109" s="76"/>
      <c r="AJC109" s="76"/>
      <c r="AJD109" s="76"/>
      <c r="AJE109" s="76"/>
      <c r="AJF109" s="76"/>
      <c r="AJG109" s="76"/>
      <c r="AJH109" s="76"/>
      <c r="AJI109" s="76"/>
      <c r="AJJ109" s="76"/>
      <c r="AJK109" s="76"/>
      <c r="AJL109" s="76"/>
      <c r="AJM109" s="76"/>
      <c r="AJN109" s="76"/>
      <c r="AJO109" s="76"/>
      <c r="AJP109" s="76"/>
      <c r="AJQ109" s="76"/>
      <c r="AJR109" s="76"/>
      <c r="AJS109" s="76"/>
      <c r="AJT109" s="76"/>
      <c r="AJU109" s="76"/>
      <c r="AJV109" s="76"/>
      <c r="AJW109" s="76"/>
      <c r="AJX109" s="76"/>
      <c r="AJY109" s="76"/>
      <c r="AJZ109" s="76"/>
      <c r="AKA109" s="76"/>
      <c r="AKB109" s="76"/>
      <c r="AKC109" s="76"/>
      <c r="AKD109" s="76"/>
      <c r="AKE109" s="76"/>
      <c r="AKF109" s="76"/>
      <c r="AKG109" s="76"/>
      <c r="AKH109" s="76"/>
      <c r="AKI109" s="76"/>
      <c r="AKJ109" s="76"/>
      <c r="AKK109" s="76"/>
      <c r="AKL109" s="76"/>
      <c r="AKM109" s="76"/>
      <c r="AKN109" s="76"/>
      <c r="AKO109" s="76"/>
      <c r="AKP109" s="76"/>
      <c r="AKQ109" s="76"/>
      <c r="AKR109" s="76"/>
      <c r="AKS109" s="76"/>
      <c r="AKT109" s="76"/>
      <c r="AKU109" s="76"/>
      <c r="AKV109" s="76"/>
      <c r="AKW109" s="76"/>
      <c r="AKX109" s="76"/>
      <c r="AKY109" s="76"/>
      <c r="AKZ109" s="76"/>
      <c r="ALA109" s="76"/>
      <c r="ALB109" s="76"/>
      <c r="ALC109" s="76"/>
      <c r="ALD109" s="76"/>
      <c r="ALE109" s="76"/>
      <c r="ALF109" s="76"/>
      <c r="ALG109" s="76"/>
      <c r="ALH109" s="76"/>
      <c r="ALI109" s="76"/>
      <c r="ALJ109" s="76"/>
      <c r="ALK109" s="76"/>
      <c r="ALL109" s="76"/>
      <c r="ALM109" s="76"/>
      <c r="ALN109" s="76"/>
      <c r="ALO109" s="76"/>
      <c r="ALP109" s="76"/>
      <c r="ALQ109" s="76"/>
      <c r="ALR109" s="76"/>
      <c r="ALS109" s="76"/>
      <c r="ALT109" s="76"/>
      <c r="ALU109" s="76"/>
      <c r="ALV109" s="76"/>
      <c r="ALW109" s="76"/>
      <c r="ALX109" s="76"/>
      <c r="ALY109" s="76"/>
      <c r="ALZ109" s="76"/>
      <c r="AMA109" s="76"/>
      <c r="AMB109" s="76"/>
      <c r="AMC109" s="76"/>
      <c r="AMD109" s="76"/>
      <c r="AME109" s="76"/>
      <c r="AMF109" s="76"/>
      <c r="AMG109" s="76"/>
      <c r="AMH109" s="76"/>
      <c r="AMI109" s="76"/>
      <c r="AMJ109" s="77"/>
    </row>
    <row r="110" spans="1:1024" s="3" customFormat="1" ht="15" customHeight="1">
      <c r="A110" s="203"/>
      <c r="B110" s="203"/>
      <c r="C110" s="203"/>
      <c r="D110" s="203"/>
      <c r="E110" s="203"/>
      <c r="F110" s="203"/>
      <c r="G110" s="203"/>
      <c r="H110" s="203"/>
      <c r="I110" s="203"/>
      <c r="J110" s="4"/>
      <c r="K110" s="2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6"/>
      <c r="DS110" s="76"/>
      <c r="DT110" s="76"/>
      <c r="DU110" s="76"/>
      <c r="DV110" s="76"/>
      <c r="DW110" s="76"/>
      <c r="DX110" s="76"/>
      <c r="DY110" s="76"/>
      <c r="DZ110" s="76"/>
      <c r="EA110" s="76"/>
      <c r="EB110" s="76"/>
      <c r="EC110" s="76"/>
      <c r="ED110" s="76"/>
      <c r="EE110" s="76"/>
      <c r="EF110" s="76"/>
      <c r="EG110" s="76"/>
      <c r="EH110" s="76"/>
      <c r="EI110" s="76"/>
      <c r="EJ110" s="76"/>
      <c r="EK110" s="76"/>
      <c r="EL110" s="76"/>
      <c r="EM110" s="76"/>
      <c r="EN110" s="76"/>
      <c r="EO110" s="76"/>
      <c r="EP110" s="76"/>
      <c r="EQ110" s="76"/>
      <c r="ER110" s="76"/>
      <c r="ES110" s="76"/>
      <c r="ET110" s="76"/>
      <c r="EU110" s="76"/>
      <c r="EV110" s="76"/>
      <c r="EW110" s="76"/>
      <c r="EX110" s="76"/>
      <c r="EY110" s="76"/>
      <c r="EZ110" s="76"/>
      <c r="FA110" s="76"/>
      <c r="FB110" s="76"/>
      <c r="FC110" s="76"/>
      <c r="FD110" s="76"/>
      <c r="FE110" s="76"/>
      <c r="FF110" s="76"/>
      <c r="FG110" s="76"/>
      <c r="FH110" s="76"/>
      <c r="FI110" s="76"/>
      <c r="FJ110" s="76"/>
      <c r="FK110" s="76"/>
      <c r="FL110" s="76"/>
      <c r="FM110" s="76"/>
      <c r="FN110" s="76"/>
      <c r="FO110" s="76"/>
      <c r="FP110" s="76"/>
      <c r="FQ110" s="76"/>
      <c r="FR110" s="76"/>
      <c r="FS110" s="76"/>
      <c r="FT110" s="76"/>
      <c r="FU110" s="76"/>
      <c r="FV110" s="76"/>
      <c r="FW110" s="76"/>
      <c r="FX110" s="76"/>
      <c r="FY110" s="76"/>
      <c r="FZ110" s="76"/>
      <c r="GA110" s="76"/>
      <c r="GB110" s="76"/>
      <c r="GC110" s="76"/>
      <c r="GD110" s="76"/>
      <c r="GE110" s="76"/>
      <c r="GF110" s="76"/>
      <c r="GG110" s="76"/>
      <c r="GH110" s="76"/>
      <c r="GI110" s="76"/>
      <c r="GJ110" s="76"/>
      <c r="GK110" s="76"/>
      <c r="GL110" s="76"/>
      <c r="GM110" s="76"/>
      <c r="GN110" s="76"/>
      <c r="GO110" s="76"/>
      <c r="GP110" s="76"/>
      <c r="GQ110" s="76"/>
      <c r="GR110" s="76"/>
      <c r="GS110" s="76"/>
      <c r="GT110" s="76"/>
      <c r="GU110" s="76"/>
      <c r="GV110" s="76"/>
      <c r="GW110" s="76"/>
      <c r="GX110" s="76"/>
      <c r="GY110" s="76"/>
      <c r="GZ110" s="76"/>
      <c r="HA110" s="76"/>
      <c r="HB110" s="76"/>
      <c r="HC110" s="76"/>
      <c r="HD110" s="76"/>
      <c r="HE110" s="76"/>
      <c r="HF110" s="76"/>
      <c r="HG110" s="76"/>
      <c r="HH110" s="76"/>
      <c r="HI110" s="76"/>
      <c r="HJ110" s="76"/>
      <c r="HK110" s="76"/>
      <c r="HL110" s="76"/>
      <c r="HM110" s="76"/>
      <c r="HN110" s="76"/>
      <c r="HO110" s="76"/>
      <c r="HP110" s="76"/>
      <c r="HQ110" s="76"/>
      <c r="HR110" s="76"/>
      <c r="HS110" s="76"/>
      <c r="HT110" s="76"/>
      <c r="HU110" s="76"/>
      <c r="HV110" s="76"/>
      <c r="HW110" s="76"/>
      <c r="HX110" s="76"/>
      <c r="HY110" s="76"/>
      <c r="HZ110" s="76"/>
      <c r="IA110" s="76"/>
      <c r="IB110" s="76"/>
      <c r="IC110" s="76"/>
      <c r="ID110" s="76"/>
      <c r="IE110" s="76"/>
      <c r="IF110" s="76"/>
      <c r="IG110" s="76"/>
      <c r="IH110" s="76"/>
      <c r="II110" s="76"/>
      <c r="IJ110" s="76"/>
      <c r="IK110" s="76"/>
      <c r="IL110" s="76"/>
      <c r="IM110" s="76"/>
      <c r="IN110" s="76"/>
      <c r="IO110" s="76"/>
      <c r="IP110" s="76"/>
      <c r="IQ110" s="76"/>
      <c r="IR110" s="76"/>
      <c r="IS110" s="76"/>
      <c r="IT110" s="76"/>
      <c r="IU110" s="76"/>
      <c r="IV110" s="76"/>
      <c r="IW110" s="76"/>
      <c r="IX110" s="76"/>
      <c r="IY110" s="76"/>
      <c r="IZ110" s="76"/>
      <c r="JA110" s="76"/>
      <c r="JB110" s="76"/>
      <c r="JC110" s="76"/>
      <c r="JD110" s="76"/>
      <c r="JE110" s="76"/>
      <c r="JF110" s="76"/>
      <c r="JG110" s="76"/>
      <c r="JH110" s="76"/>
      <c r="JI110" s="76"/>
      <c r="JJ110" s="76"/>
      <c r="JK110" s="76"/>
      <c r="JL110" s="76"/>
      <c r="JM110" s="76"/>
      <c r="JN110" s="76"/>
      <c r="JO110" s="76"/>
      <c r="JP110" s="76"/>
      <c r="JQ110" s="76"/>
      <c r="JR110" s="76"/>
      <c r="JS110" s="76"/>
      <c r="JT110" s="76"/>
      <c r="JU110" s="76"/>
      <c r="JV110" s="76"/>
      <c r="JW110" s="76"/>
      <c r="JX110" s="76"/>
      <c r="JY110" s="76"/>
      <c r="JZ110" s="76"/>
      <c r="KA110" s="76"/>
      <c r="KB110" s="76"/>
      <c r="KC110" s="76"/>
      <c r="KD110" s="76"/>
      <c r="KE110" s="76"/>
      <c r="KF110" s="76"/>
      <c r="KG110" s="76"/>
      <c r="KH110" s="76"/>
      <c r="KI110" s="76"/>
      <c r="KJ110" s="76"/>
      <c r="KK110" s="76"/>
      <c r="KL110" s="76"/>
      <c r="KM110" s="76"/>
      <c r="KN110" s="76"/>
      <c r="KO110" s="76"/>
      <c r="KP110" s="76"/>
      <c r="KQ110" s="76"/>
      <c r="KR110" s="76"/>
      <c r="KS110" s="76"/>
      <c r="KT110" s="76"/>
      <c r="KU110" s="76"/>
      <c r="KV110" s="76"/>
      <c r="KW110" s="76"/>
      <c r="KX110" s="76"/>
      <c r="KY110" s="76"/>
      <c r="KZ110" s="76"/>
      <c r="LA110" s="76"/>
      <c r="LB110" s="76"/>
      <c r="LC110" s="76"/>
      <c r="LD110" s="76"/>
      <c r="LE110" s="76"/>
      <c r="LF110" s="76"/>
      <c r="LG110" s="76"/>
      <c r="LH110" s="76"/>
      <c r="LI110" s="76"/>
      <c r="LJ110" s="76"/>
      <c r="LK110" s="76"/>
      <c r="LL110" s="76"/>
      <c r="LM110" s="76"/>
      <c r="LN110" s="76"/>
      <c r="LO110" s="76"/>
      <c r="LP110" s="76"/>
      <c r="LQ110" s="76"/>
      <c r="LR110" s="76"/>
      <c r="LS110" s="76"/>
      <c r="LT110" s="76"/>
      <c r="LU110" s="76"/>
      <c r="LV110" s="76"/>
      <c r="LW110" s="76"/>
      <c r="LX110" s="76"/>
      <c r="LY110" s="76"/>
      <c r="LZ110" s="76"/>
      <c r="MA110" s="76"/>
      <c r="MB110" s="76"/>
      <c r="MC110" s="76"/>
      <c r="MD110" s="76"/>
      <c r="ME110" s="76"/>
      <c r="MF110" s="76"/>
      <c r="MG110" s="76"/>
      <c r="MH110" s="76"/>
      <c r="MI110" s="76"/>
      <c r="MJ110" s="76"/>
      <c r="MK110" s="76"/>
      <c r="ML110" s="76"/>
      <c r="MM110" s="76"/>
      <c r="MN110" s="76"/>
      <c r="MO110" s="76"/>
      <c r="MP110" s="76"/>
      <c r="MQ110" s="76"/>
      <c r="MR110" s="76"/>
      <c r="MS110" s="76"/>
      <c r="MT110" s="76"/>
      <c r="MU110" s="76"/>
      <c r="MV110" s="76"/>
      <c r="MW110" s="76"/>
      <c r="MX110" s="76"/>
      <c r="MY110" s="76"/>
      <c r="MZ110" s="76"/>
      <c r="NA110" s="76"/>
      <c r="NB110" s="76"/>
      <c r="NC110" s="76"/>
      <c r="ND110" s="76"/>
      <c r="NE110" s="76"/>
      <c r="NF110" s="76"/>
      <c r="NG110" s="76"/>
      <c r="NH110" s="76"/>
      <c r="NI110" s="76"/>
      <c r="NJ110" s="76"/>
      <c r="NK110" s="76"/>
      <c r="NL110" s="76"/>
      <c r="NM110" s="76"/>
      <c r="NN110" s="76"/>
      <c r="NO110" s="76"/>
      <c r="NP110" s="76"/>
      <c r="NQ110" s="76"/>
      <c r="NR110" s="76"/>
      <c r="NS110" s="76"/>
      <c r="NT110" s="76"/>
      <c r="NU110" s="76"/>
      <c r="NV110" s="76"/>
      <c r="NW110" s="76"/>
      <c r="NX110" s="76"/>
      <c r="NY110" s="76"/>
      <c r="NZ110" s="76"/>
      <c r="OA110" s="76"/>
      <c r="OB110" s="76"/>
      <c r="OC110" s="76"/>
      <c r="OD110" s="76"/>
      <c r="OE110" s="76"/>
      <c r="OF110" s="76"/>
      <c r="OG110" s="76"/>
      <c r="OH110" s="76"/>
      <c r="OI110" s="76"/>
      <c r="OJ110" s="76"/>
      <c r="OK110" s="76"/>
      <c r="OL110" s="76"/>
      <c r="OM110" s="76"/>
      <c r="ON110" s="76"/>
      <c r="OO110" s="76"/>
      <c r="OP110" s="76"/>
      <c r="OQ110" s="76"/>
      <c r="OR110" s="76"/>
      <c r="OS110" s="76"/>
      <c r="OT110" s="76"/>
      <c r="OU110" s="76"/>
      <c r="OV110" s="76"/>
      <c r="OW110" s="76"/>
      <c r="OX110" s="76"/>
      <c r="OY110" s="76"/>
      <c r="OZ110" s="76"/>
      <c r="PA110" s="76"/>
      <c r="PB110" s="76"/>
      <c r="PC110" s="76"/>
      <c r="PD110" s="76"/>
      <c r="PE110" s="76"/>
      <c r="PF110" s="76"/>
      <c r="PG110" s="76"/>
      <c r="PH110" s="76"/>
      <c r="PI110" s="76"/>
      <c r="PJ110" s="76"/>
      <c r="PK110" s="76"/>
      <c r="PL110" s="76"/>
      <c r="PM110" s="76"/>
      <c r="PN110" s="76"/>
      <c r="PO110" s="76"/>
      <c r="PP110" s="76"/>
      <c r="PQ110" s="76"/>
      <c r="PR110" s="76"/>
      <c r="PS110" s="76"/>
      <c r="PT110" s="76"/>
      <c r="PU110" s="76"/>
      <c r="PV110" s="76"/>
      <c r="PW110" s="76"/>
      <c r="PX110" s="76"/>
      <c r="PY110" s="76"/>
      <c r="PZ110" s="76"/>
      <c r="QA110" s="76"/>
      <c r="QB110" s="76"/>
      <c r="QC110" s="76"/>
      <c r="QD110" s="76"/>
      <c r="QE110" s="76"/>
      <c r="QF110" s="76"/>
      <c r="QG110" s="76"/>
      <c r="QH110" s="76"/>
      <c r="QI110" s="76"/>
      <c r="QJ110" s="76"/>
      <c r="QK110" s="76"/>
      <c r="QL110" s="76"/>
      <c r="QM110" s="76"/>
      <c r="QN110" s="76"/>
      <c r="QO110" s="76"/>
      <c r="QP110" s="76"/>
      <c r="QQ110" s="76"/>
      <c r="QR110" s="76"/>
      <c r="QS110" s="76"/>
      <c r="QT110" s="76"/>
      <c r="QU110" s="76"/>
      <c r="QV110" s="76"/>
      <c r="QW110" s="76"/>
      <c r="QX110" s="76"/>
      <c r="QY110" s="76"/>
      <c r="QZ110" s="76"/>
      <c r="RA110" s="76"/>
      <c r="RB110" s="76"/>
      <c r="RC110" s="76"/>
      <c r="RD110" s="76"/>
      <c r="RE110" s="76"/>
      <c r="RF110" s="76"/>
      <c r="RG110" s="76"/>
      <c r="RH110" s="76"/>
      <c r="RI110" s="76"/>
      <c r="RJ110" s="76"/>
      <c r="RK110" s="76"/>
      <c r="RL110" s="76"/>
      <c r="RM110" s="76"/>
      <c r="RN110" s="76"/>
      <c r="RO110" s="76"/>
      <c r="RP110" s="76"/>
      <c r="RQ110" s="76"/>
      <c r="RR110" s="76"/>
      <c r="RS110" s="76"/>
      <c r="RT110" s="76"/>
      <c r="RU110" s="76"/>
      <c r="RV110" s="76"/>
      <c r="RW110" s="76"/>
      <c r="RX110" s="76"/>
      <c r="RY110" s="76"/>
      <c r="RZ110" s="76"/>
      <c r="SA110" s="76"/>
      <c r="SB110" s="76"/>
      <c r="SC110" s="76"/>
      <c r="SD110" s="76"/>
      <c r="SE110" s="76"/>
      <c r="SF110" s="76"/>
      <c r="SG110" s="76"/>
      <c r="SH110" s="76"/>
      <c r="SI110" s="76"/>
      <c r="SJ110" s="76"/>
      <c r="SK110" s="76"/>
      <c r="SL110" s="76"/>
      <c r="SM110" s="76"/>
      <c r="SN110" s="76"/>
      <c r="SO110" s="76"/>
      <c r="SP110" s="76"/>
      <c r="SQ110" s="76"/>
      <c r="SR110" s="76"/>
      <c r="SS110" s="76"/>
      <c r="ST110" s="76"/>
      <c r="SU110" s="76"/>
      <c r="SV110" s="76"/>
      <c r="SW110" s="76"/>
      <c r="SX110" s="76"/>
      <c r="SY110" s="76"/>
      <c r="SZ110" s="76"/>
      <c r="TA110" s="76"/>
      <c r="TB110" s="76"/>
      <c r="TC110" s="76"/>
      <c r="TD110" s="76"/>
      <c r="TE110" s="76"/>
      <c r="TF110" s="76"/>
      <c r="TG110" s="76"/>
      <c r="TH110" s="76"/>
      <c r="TI110" s="76"/>
      <c r="TJ110" s="76"/>
      <c r="TK110" s="76"/>
      <c r="TL110" s="76"/>
      <c r="TM110" s="76"/>
      <c r="TN110" s="76"/>
      <c r="TO110" s="76"/>
      <c r="TP110" s="76"/>
      <c r="TQ110" s="76"/>
      <c r="TR110" s="76"/>
      <c r="TS110" s="76"/>
      <c r="TT110" s="76"/>
      <c r="TU110" s="76"/>
      <c r="TV110" s="76"/>
      <c r="TW110" s="76"/>
      <c r="TX110" s="76"/>
      <c r="TY110" s="76"/>
      <c r="TZ110" s="76"/>
      <c r="UA110" s="76"/>
      <c r="UB110" s="76"/>
      <c r="UC110" s="76"/>
      <c r="UD110" s="76"/>
      <c r="UE110" s="76"/>
      <c r="UF110" s="76"/>
      <c r="UG110" s="76"/>
      <c r="UH110" s="76"/>
      <c r="UI110" s="76"/>
      <c r="UJ110" s="76"/>
      <c r="UK110" s="76"/>
      <c r="UL110" s="76"/>
      <c r="UM110" s="76"/>
      <c r="UN110" s="76"/>
      <c r="UO110" s="76"/>
      <c r="UP110" s="76"/>
      <c r="UQ110" s="76"/>
      <c r="UR110" s="76"/>
      <c r="US110" s="76"/>
      <c r="UT110" s="76"/>
      <c r="UU110" s="76"/>
      <c r="UV110" s="76"/>
      <c r="UW110" s="76"/>
      <c r="UX110" s="76"/>
      <c r="UY110" s="76"/>
      <c r="UZ110" s="76"/>
      <c r="VA110" s="76"/>
      <c r="VB110" s="76"/>
      <c r="VC110" s="76"/>
      <c r="VD110" s="76"/>
      <c r="VE110" s="76"/>
      <c r="VF110" s="76"/>
      <c r="VG110" s="76"/>
      <c r="VH110" s="76"/>
      <c r="VI110" s="76"/>
      <c r="VJ110" s="76"/>
      <c r="VK110" s="76"/>
      <c r="VL110" s="76"/>
      <c r="VM110" s="76"/>
      <c r="VN110" s="76"/>
      <c r="VO110" s="76"/>
      <c r="VP110" s="76"/>
      <c r="VQ110" s="76"/>
      <c r="VR110" s="76"/>
      <c r="VS110" s="76"/>
      <c r="VT110" s="76"/>
      <c r="VU110" s="76"/>
      <c r="VV110" s="76"/>
      <c r="VW110" s="76"/>
      <c r="VX110" s="76"/>
      <c r="VY110" s="76"/>
      <c r="VZ110" s="76"/>
      <c r="WA110" s="76"/>
      <c r="WB110" s="76"/>
      <c r="WC110" s="76"/>
      <c r="WD110" s="76"/>
      <c r="WE110" s="76"/>
      <c r="WF110" s="76"/>
      <c r="WG110" s="76"/>
      <c r="WH110" s="76"/>
      <c r="WI110" s="76"/>
      <c r="WJ110" s="76"/>
      <c r="WK110" s="76"/>
      <c r="WL110" s="76"/>
      <c r="WM110" s="76"/>
      <c r="WN110" s="76"/>
      <c r="WO110" s="76"/>
      <c r="WP110" s="76"/>
      <c r="WQ110" s="76"/>
      <c r="WR110" s="76"/>
      <c r="WS110" s="76"/>
      <c r="WT110" s="76"/>
      <c r="WU110" s="76"/>
      <c r="WV110" s="76"/>
      <c r="WW110" s="76"/>
      <c r="WX110" s="76"/>
      <c r="WY110" s="76"/>
      <c r="WZ110" s="76"/>
      <c r="XA110" s="76"/>
      <c r="XB110" s="76"/>
      <c r="XC110" s="76"/>
      <c r="XD110" s="76"/>
      <c r="XE110" s="76"/>
      <c r="XF110" s="76"/>
      <c r="XG110" s="76"/>
      <c r="XH110" s="76"/>
      <c r="XI110" s="76"/>
      <c r="XJ110" s="76"/>
      <c r="XK110" s="76"/>
      <c r="XL110" s="76"/>
      <c r="XM110" s="76"/>
      <c r="XN110" s="76"/>
      <c r="XO110" s="76"/>
      <c r="XP110" s="76"/>
      <c r="XQ110" s="76"/>
      <c r="XR110" s="76"/>
      <c r="XS110" s="76"/>
      <c r="XT110" s="76"/>
      <c r="XU110" s="76"/>
      <c r="XV110" s="76"/>
      <c r="XW110" s="76"/>
      <c r="XX110" s="76"/>
      <c r="XY110" s="76"/>
      <c r="XZ110" s="76"/>
      <c r="YA110" s="76"/>
      <c r="YB110" s="76"/>
      <c r="YC110" s="76"/>
      <c r="YD110" s="76"/>
      <c r="YE110" s="76"/>
      <c r="YF110" s="76"/>
      <c r="YG110" s="76"/>
      <c r="YH110" s="76"/>
      <c r="YI110" s="76"/>
      <c r="YJ110" s="76"/>
      <c r="YK110" s="76"/>
      <c r="YL110" s="76"/>
      <c r="YM110" s="76"/>
      <c r="YN110" s="76"/>
      <c r="YO110" s="76"/>
      <c r="YP110" s="76"/>
      <c r="YQ110" s="76"/>
      <c r="YR110" s="76"/>
      <c r="YS110" s="76"/>
      <c r="YT110" s="76"/>
      <c r="YU110" s="76"/>
      <c r="YV110" s="76"/>
      <c r="YW110" s="76"/>
      <c r="YX110" s="76"/>
      <c r="YY110" s="76"/>
      <c r="YZ110" s="76"/>
      <c r="ZA110" s="76"/>
      <c r="ZB110" s="76"/>
      <c r="ZC110" s="76"/>
      <c r="ZD110" s="76"/>
      <c r="ZE110" s="76"/>
      <c r="ZF110" s="76"/>
      <c r="ZG110" s="76"/>
      <c r="ZH110" s="76"/>
      <c r="ZI110" s="76"/>
      <c r="ZJ110" s="76"/>
      <c r="ZK110" s="76"/>
      <c r="ZL110" s="76"/>
      <c r="ZM110" s="76"/>
      <c r="ZN110" s="76"/>
      <c r="ZO110" s="76"/>
      <c r="ZP110" s="76"/>
      <c r="ZQ110" s="76"/>
      <c r="ZR110" s="76"/>
      <c r="ZS110" s="76"/>
      <c r="ZT110" s="76"/>
      <c r="ZU110" s="76"/>
      <c r="ZV110" s="76"/>
      <c r="ZW110" s="76"/>
      <c r="ZX110" s="76"/>
      <c r="ZY110" s="76"/>
      <c r="ZZ110" s="76"/>
      <c r="AAA110" s="76"/>
      <c r="AAB110" s="76"/>
      <c r="AAC110" s="76"/>
      <c r="AAD110" s="76"/>
      <c r="AAE110" s="76"/>
      <c r="AAF110" s="76"/>
      <c r="AAG110" s="76"/>
      <c r="AAH110" s="76"/>
      <c r="AAI110" s="76"/>
      <c r="AAJ110" s="76"/>
      <c r="AAK110" s="76"/>
      <c r="AAL110" s="76"/>
      <c r="AAM110" s="76"/>
      <c r="AAN110" s="76"/>
      <c r="AAO110" s="76"/>
      <c r="AAP110" s="76"/>
      <c r="AAQ110" s="76"/>
      <c r="AAR110" s="76"/>
      <c r="AAS110" s="76"/>
      <c r="AAT110" s="76"/>
      <c r="AAU110" s="76"/>
      <c r="AAV110" s="76"/>
      <c r="AAW110" s="76"/>
      <c r="AAX110" s="76"/>
      <c r="AAY110" s="76"/>
      <c r="AAZ110" s="76"/>
      <c r="ABA110" s="76"/>
      <c r="ABB110" s="76"/>
      <c r="ABC110" s="76"/>
      <c r="ABD110" s="76"/>
      <c r="ABE110" s="76"/>
      <c r="ABF110" s="76"/>
      <c r="ABG110" s="76"/>
      <c r="ABH110" s="76"/>
      <c r="ABI110" s="76"/>
      <c r="ABJ110" s="76"/>
      <c r="ABK110" s="76"/>
      <c r="ABL110" s="76"/>
      <c r="ABM110" s="76"/>
      <c r="ABN110" s="76"/>
      <c r="ABO110" s="76"/>
      <c r="ABP110" s="76"/>
      <c r="ABQ110" s="76"/>
      <c r="ABR110" s="76"/>
      <c r="ABS110" s="76"/>
      <c r="ABT110" s="76"/>
      <c r="ABU110" s="76"/>
      <c r="ABV110" s="76"/>
      <c r="ABW110" s="76"/>
      <c r="ABX110" s="76"/>
      <c r="ABY110" s="76"/>
      <c r="ABZ110" s="76"/>
      <c r="ACA110" s="76"/>
      <c r="ACB110" s="76"/>
      <c r="ACC110" s="76"/>
      <c r="ACD110" s="76"/>
      <c r="ACE110" s="76"/>
      <c r="ACF110" s="76"/>
      <c r="ACG110" s="76"/>
      <c r="ACH110" s="76"/>
      <c r="ACI110" s="76"/>
      <c r="ACJ110" s="76"/>
      <c r="ACK110" s="76"/>
      <c r="ACL110" s="76"/>
      <c r="ACM110" s="76"/>
      <c r="ACN110" s="76"/>
      <c r="ACO110" s="76"/>
      <c r="ACP110" s="76"/>
      <c r="ACQ110" s="76"/>
      <c r="ACR110" s="76"/>
      <c r="ACS110" s="76"/>
      <c r="ACT110" s="76"/>
      <c r="ACU110" s="76"/>
      <c r="ACV110" s="76"/>
      <c r="ACW110" s="76"/>
      <c r="ACX110" s="76"/>
      <c r="ACY110" s="76"/>
      <c r="ACZ110" s="76"/>
      <c r="ADA110" s="76"/>
      <c r="ADB110" s="76"/>
      <c r="ADC110" s="76"/>
      <c r="ADD110" s="76"/>
      <c r="ADE110" s="76"/>
      <c r="ADF110" s="76"/>
      <c r="ADG110" s="76"/>
      <c r="ADH110" s="76"/>
      <c r="ADI110" s="76"/>
      <c r="ADJ110" s="76"/>
      <c r="ADK110" s="76"/>
      <c r="ADL110" s="76"/>
      <c r="ADM110" s="76"/>
      <c r="ADN110" s="76"/>
      <c r="ADO110" s="76"/>
      <c r="ADP110" s="76"/>
      <c r="ADQ110" s="76"/>
      <c r="ADR110" s="76"/>
      <c r="ADS110" s="76"/>
      <c r="ADT110" s="76"/>
      <c r="ADU110" s="76"/>
      <c r="ADV110" s="76"/>
      <c r="ADW110" s="76"/>
      <c r="ADX110" s="76"/>
      <c r="ADY110" s="76"/>
      <c r="ADZ110" s="76"/>
      <c r="AEA110" s="76"/>
      <c r="AEB110" s="76"/>
      <c r="AEC110" s="76"/>
      <c r="AED110" s="76"/>
      <c r="AEE110" s="76"/>
      <c r="AEF110" s="76"/>
      <c r="AEG110" s="76"/>
      <c r="AEH110" s="76"/>
      <c r="AEI110" s="76"/>
      <c r="AEJ110" s="76"/>
      <c r="AEK110" s="76"/>
      <c r="AEL110" s="76"/>
      <c r="AEM110" s="76"/>
      <c r="AEN110" s="76"/>
      <c r="AEO110" s="76"/>
      <c r="AEP110" s="76"/>
      <c r="AEQ110" s="76"/>
      <c r="AER110" s="76"/>
      <c r="AES110" s="76"/>
      <c r="AET110" s="76"/>
      <c r="AEU110" s="76"/>
      <c r="AEV110" s="76"/>
      <c r="AEW110" s="76"/>
      <c r="AEX110" s="76"/>
      <c r="AEY110" s="76"/>
      <c r="AEZ110" s="76"/>
      <c r="AFA110" s="76"/>
      <c r="AFB110" s="76"/>
      <c r="AFC110" s="76"/>
      <c r="AFD110" s="76"/>
      <c r="AFE110" s="76"/>
      <c r="AFF110" s="76"/>
      <c r="AFG110" s="76"/>
      <c r="AFH110" s="76"/>
      <c r="AFI110" s="76"/>
      <c r="AFJ110" s="76"/>
      <c r="AFK110" s="76"/>
      <c r="AFL110" s="76"/>
      <c r="AFM110" s="76"/>
      <c r="AFN110" s="76"/>
      <c r="AFO110" s="76"/>
      <c r="AFP110" s="76"/>
      <c r="AFQ110" s="76"/>
      <c r="AFR110" s="76"/>
      <c r="AFS110" s="76"/>
      <c r="AFT110" s="76"/>
      <c r="AFU110" s="76"/>
      <c r="AFV110" s="76"/>
      <c r="AFW110" s="76"/>
      <c r="AFX110" s="76"/>
      <c r="AFY110" s="76"/>
      <c r="AFZ110" s="76"/>
      <c r="AGA110" s="76"/>
      <c r="AGB110" s="76"/>
      <c r="AGC110" s="76"/>
      <c r="AGD110" s="76"/>
      <c r="AGE110" s="76"/>
      <c r="AGF110" s="76"/>
      <c r="AGG110" s="76"/>
      <c r="AGH110" s="76"/>
      <c r="AGI110" s="76"/>
      <c r="AGJ110" s="76"/>
      <c r="AGK110" s="76"/>
      <c r="AGL110" s="76"/>
      <c r="AGM110" s="76"/>
      <c r="AGN110" s="76"/>
      <c r="AGO110" s="76"/>
      <c r="AGP110" s="76"/>
      <c r="AGQ110" s="76"/>
      <c r="AGR110" s="76"/>
      <c r="AGS110" s="76"/>
      <c r="AGT110" s="76"/>
      <c r="AGU110" s="76"/>
      <c r="AGV110" s="76"/>
      <c r="AGW110" s="76"/>
      <c r="AGX110" s="76"/>
      <c r="AGY110" s="76"/>
      <c r="AGZ110" s="76"/>
      <c r="AHA110" s="76"/>
      <c r="AHB110" s="76"/>
      <c r="AHC110" s="76"/>
      <c r="AHD110" s="76"/>
      <c r="AHE110" s="76"/>
      <c r="AHF110" s="76"/>
      <c r="AHG110" s="76"/>
      <c r="AHH110" s="76"/>
      <c r="AHI110" s="76"/>
      <c r="AHJ110" s="76"/>
      <c r="AHK110" s="76"/>
      <c r="AHL110" s="76"/>
      <c r="AHM110" s="76"/>
      <c r="AHN110" s="76"/>
      <c r="AHO110" s="76"/>
      <c r="AHP110" s="76"/>
      <c r="AHQ110" s="76"/>
      <c r="AHR110" s="76"/>
      <c r="AHS110" s="76"/>
      <c r="AHT110" s="76"/>
      <c r="AHU110" s="76"/>
      <c r="AHV110" s="76"/>
      <c r="AHW110" s="76"/>
      <c r="AHX110" s="76"/>
      <c r="AHY110" s="76"/>
      <c r="AHZ110" s="76"/>
      <c r="AIA110" s="76"/>
      <c r="AIB110" s="76"/>
      <c r="AIC110" s="76"/>
      <c r="AID110" s="76"/>
      <c r="AIE110" s="76"/>
      <c r="AIF110" s="76"/>
      <c r="AIG110" s="76"/>
      <c r="AIH110" s="76"/>
      <c r="AII110" s="76"/>
      <c r="AIJ110" s="76"/>
      <c r="AIK110" s="76"/>
      <c r="AIL110" s="76"/>
      <c r="AIM110" s="76"/>
      <c r="AIN110" s="76"/>
      <c r="AIO110" s="76"/>
      <c r="AIP110" s="76"/>
      <c r="AIQ110" s="76"/>
      <c r="AIR110" s="76"/>
      <c r="AIS110" s="76"/>
      <c r="AIT110" s="76"/>
      <c r="AIU110" s="76"/>
      <c r="AIV110" s="76"/>
      <c r="AIW110" s="76"/>
      <c r="AIX110" s="76"/>
      <c r="AIY110" s="76"/>
      <c r="AIZ110" s="76"/>
      <c r="AJA110" s="76"/>
      <c r="AJB110" s="76"/>
      <c r="AJC110" s="76"/>
      <c r="AJD110" s="76"/>
      <c r="AJE110" s="76"/>
      <c r="AJF110" s="76"/>
      <c r="AJG110" s="76"/>
      <c r="AJH110" s="76"/>
      <c r="AJI110" s="76"/>
      <c r="AJJ110" s="76"/>
      <c r="AJK110" s="76"/>
      <c r="AJL110" s="76"/>
      <c r="AJM110" s="76"/>
      <c r="AJN110" s="76"/>
      <c r="AJO110" s="76"/>
      <c r="AJP110" s="76"/>
      <c r="AJQ110" s="76"/>
      <c r="AJR110" s="76"/>
      <c r="AJS110" s="76"/>
      <c r="AJT110" s="76"/>
      <c r="AJU110" s="76"/>
      <c r="AJV110" s="76"/>
      <c r="AJW110" s="76"/>
      <c r="AJX110" s="76"/>
      <c r="AJY110" s="76"/>
      <c r="AJZ110" s="76"/>
      <c r="AKA110" s="76"/>
      <c r="AKB110" s="76"/>
      <c r="AKC110" s="76"/>
      <c r="AKD110" s="76"/>
      <c r="AKE110" s="76"/>
      <c r="AKF110" s="76"/>
      <c r="AKG110" s="76"/>
      <c r="AKH110" s="76"/>
      <c r="AKI110" s="76"/>
      <c r="AKJ110" s="76"/>
      <c r="AKK110" s="76"/>
      <c r="AKL110" s="76"/>
      <c r="AKM110" s="76"/>
      <c r="AKN110" s="76"/>
      <c r="AKO110" s="76"/>
      <c r="AKP110" s="76"/>
      <c r="AKQ110" s="76"/>
      <c r="AKR110" s="76"/>
      <c r="AKS110" s="76"/>
      <c r="AKT110" s="76"/>
      <c r="AKU110" s="76"/>
      <c r="AKV110" s="76"/>
      <c r="AKW110" s="76"/>
      <c r="AKX110" s="76"/>
      <c r="AKY110" s="76"/>
      <c r="AKZ110" s="76"/>
      <c r="ALA110" s="76"/>
      <c r="ALB110" s="76"/>
      <c r="ALC110" s="76"/>
      <c r="ALD110" s="76"/>
      <c r="ALE110" s="76"/>
      <c r="ALF110" s="76"/>
      <c r="ALG110" s="76"/>
      <c r="ALH110" s="76"/>
      <c r="ALI110" s="76"/>
      <c r="ALJ110" s="76"/>
      <c r="ALK110" s="76"/>
      <c r="ALL110" s="76"/>
      <c r="ALM110" s="76"/>
      <c r="ALN110" s="76"/>
      <c r="ALO110" s="76"/>
      <c r="ALP110" s="76"/>
      <c r="ALQ110" s="76"/>
      <c r="ALR110" s="76"/>
      <c r="ALS110" s="76"/>
      <c r="ALT110" s="76"/>
      <c r="ALU110" s="76"/>
      <c r="ALV110" s="76"/>
      <c r="ALW110" s="76"/>
      <c r="ALX110" s="76"/>
      <c r="ALY110" s="76"/>
      <c r="ALZ110" s="76"/>
      <c r="AMA110" s="76"/>
      <c r="AMB110" s="76"/>
      <c r="AMC110" s="76"/>
      <c r="AMD110" s="76"/>
      <c r="AME110" s="76"/>
      <c r="AMF110" s="76"/>
      <c r="AMG110" s="76"/>
      <c r="AMH110" s="76"/>
      <c r="AMI110" s="76"/>
      <c r="AMJ110" s="77"/>
    </row>
    <row r="111" spans="1:1024" s="3" customFormat="1" ht="15" customHeight="1">
      <c r="A111" s="198" t="s">
        <v>169</v>
      </c>
      <c r="B111" s="198"/>
      <c r="C111" s="198"/>
      <c r="D111" s="198"/>
      <c r="E111" s="198"/>
      <c r="F111" s="198"/>
      <c r="G111" s="198"/>
      <c r="H111" s="198"/>
      <c r="I111" s="198"/>
      <c r="J111" s="21"/>
      <c r="K111" s="2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  <c r="HZ111" s="76"/>
      <c r="IA111" s="76"/>
      <c r="IB111" s="76"/>
      <c r="IC111" s="76"/>
      <c r="ID111" s="76"/>
      <c r="IE111" s="76"/>
      <c r="IF111" s="76"/>
      <c r="IG111" s="76"/>
      <c r="IH111" s="76"/>
      <c r="II111" s="76"/>
      <c r="IJ111" s="76"/>
      <c r="IK111" s="76"/>
      <c r="IL111" s="76"/>
      <c r="IM111" s="76"/>
      <c r="IN111" s="76"/>
      <c r="IO111" s="76"/>
      <c r="IP111" s="76"/>
      <c r="IQ111" s="76"/>
      <c r="IR111" s="76"/>
      <c r="IS111" s="76"/>
      <c r="IT111" s="76"/>
      <c r="IU111" s="76"/>
      <c r="IV111" s="76"/>
      <c r="IW111" s="76"/>
      <c r="IX111" s="76"/>
      <c r="IY111" s="76"/>
      <c r="IZ111" s="76"/>
      <c r="JA111" s="76"/>
      <c r="JB111" s="76"/>
      <c r="JC111" s="76"/>
      <c r="JD111" s="76"/>
      <c r="JE111" s="76"/>
      <c r="JF111" s="76"/>
      <c r="JG111" s="76"/>
      <c r="JH111" s="76"/>
      <c r="JI111" s="76"/>
      <c r="JJ111" s="76"/>
      <c r="JK111" s="76"/>
      <c r="JL111" s="76"/>
      <c r="JM111" s="76"/>
      <c r="JN111" s="76"/>
      <c r="JO111" s="76"/>
      <c r="JP111" s="76"/>
      <c r="JQ111" s="76"/>
      <c r="JR111" s="76"/>
      <c r="JS111" s="76"/>
      <c r="JT111" s="76"/>
      <c r="JU111" s="76"/>
      <c r="JV111" s="76"/>
      <c r="JW111" s="76"/>
      <c r="JX111" s="76"/>
      <c r="JY111" s="76"/>
      <c r="JZ111" s="76"/>
      <c r="KA111" s="76"/>
      <c r="KB111" s="76"/>
      <c r="KC111" s="76"/>
      <c r="KD111" s="76"/>
      <c r="KE111" s="76"/>
      <c r="KF111" s="76"/>
      <c r="KG111" s="76"/>
      <c r="KH111" s="76"/>
      <c r="KI111" s="76"/>
      <c r="KJ111" s="76"/>
      <c r="KK111" s="76"/>
      <c r="KL111" s="76"/>
      <c r="KM111" s="76"/>
      <c r="KN111" s="76"/>
      <c r="KO111" s="76"/>
      <c r="KP111" s="76"/>
      <c r="KQ111" s="76"/>
      <c r="KR111" s="76"/>
      <c r="KS111" s="76"/>
      <c r="KT111" s="76"/>
      <c r="KU111" s="76"/>
      <c r="KV111" s="76"/>
      <c r="KW111" s="76"/>
      <c r="KX111" s="76"/>
      <c r="KY111" s="76"/>
      <c r="KZ111" s="76"/>
      <c r="LA111" s="76"/>
      <c r="LB111" s="76"/>
      <c r="LC111" s="76"/>
      <c r="LD111" s="76"/>
      <c r="LE111" s="76"/>
      <c r="LF111" s="76"/>
      <c r="LG111" s="76"/>
      <c r="LH111" s="76"/>
      <c r="LI111" s="76"/>
      <c r="LJ111" s="76"/>
      <c r="LK111" s="76"/>
      <c r="LL111" s="76"/>
      <c r="LM111" s="76"/>
      <c r="LN111" s="76"/>
      <c r="LO111" s="76"/>
      <c r="LP111" s="76"/>
      <c r="LQ111" s="76"/>
      <c r="LR111" s="76"/>
      <c r="LS111" s="76"/>
      <c r="LT111" s="76"/>
      <c r="LU111" s="76"/>
      <c r="LV111" s="76"/>
      <c r="LW111" s="76"/>
      <c r="LX111" s="76"/>
      <c r="LY111" s="76"/>
      <c r="LZ111" s="76"/>
      <c r="MA111" s="76"/>
      <c r="MB111" s="76"/>
      <c r="MC111" s="76"/>
      <c r="MD111" s="76"/>
      <c r="ME111" s="76"/>
      <c r="MF111" s="76"/>
      <c r="MG111" s="76"/>
      <c r="MH111" s="76"/>
      <c r="MI111" s="76"/>
      <c r="MJ111" s="76"/>
      <c r="MK111" s="76"/>
      <c r="ML111" s="76"/>
      <c r="MM111" s="76"/>
      <c r="MN111" s="76"/>
      <c r="MO111" s="76"/>
      <c r="MP111" s="76"/>
      <c r="MQ111" s="76"/>
      <c r="MR111" s="76"/>
      <c r="MS111" s="76"/>
      <c r="MT111" s="76"/>
      <c r="MU111" s="76"/>
      <c r="MV111" s="76"/>
      <c r="MW111" s="76"/>
      <c r="MX111" s="76"/>
      <c r="MY111" s="76"/>
      <c r="MZ111" s="76"/>
      <c r="NA111" s="76"/>
      <c r="NB111" s="76"/>
      <c r="NC111" s="76"/>
      <c r="ND111" s="76"/>
      <c r="NE111" s="76"/>
      <c r="NF111" s="76"/>
      <c r="NG111" s="76"/>
      <c r="NH111" s="76"/>
      <c r="NI111" s="76"/>
      <c r="NJ111" s="76"/>
      <c r="NK111" s="76"/>
      <c r="NL111" s="76"/>
      <c r="NM111" s="76"/>
      <c r="NN111" s="76"/>
      <c r="NO111" s="76"/>
      <c r="NP111" s="76"/>
      <c r="NQ111" s="76"/>
      <c r="NR111" s="76"/>
      <c r="NS111" s="76"/>
      <c r="NT111" s="76"/>
      <c r="NU111" s="76"/>
      <c r="NV111" s="76"/>
      <c r="NW111" s="76"/>
      <c r="NX111" s="76"/>
      <c r="NY111" s="76"/>
      <c r="NZ111" s="76"/>
      <c r="OA111" s="76"/>
      <c r="OB111" s="76"/>
      <c r="OC111" s="76"/>
      <c r="OD111" s="76"/>
      <c r="OE111" s="76"/>
      <c r="OF111" s="76"/>
      <c r="OG111" s="76"/>
      <c r="OH111" s="76"/>
      <c r="OI111" s="76"/>
      <c r="OJ111" s="76"/>
      <c r="OK111" s="76"/>
      <c r="OL111" s="76"/>
      <c r="OM111" s="76"/>
      <c r="ON111" s="76"/>
      <c r="OO111" s="76"/>
      <c r="OP111" s="76"/>
      <c r="OQ111" s="76"/>
      <c r="OR111" s="76"/>
      <c r="OS111" s="76"/>
      <c r="OT111" s="76"/>
      <c r="OU111" s="76"/>
      <c r="OV111" s="76"/>
      <c r="OW111" s="76"/>
      <c r="OX111" s="76"/>
      <c r="OY111" s="76"/>
      <c r="OZ111" s="76"/>
      <c r="PA111" s="76"/>
      <c r="PB111" s="76"/>
      <c r="PC111" s="76"/>
      <c r="PD111" s="76"/>
      <c r="PE111" s="76"/>
      <c r="PF111" s="76"/>
      <c r="PG111" s="76"/>
      <c r="PH111" s="76"/>
      <c r="PI111" s="76"/>
      <c r="PJ111" s="76"/>
      <c r="PK111" s="76"/>
      <c r="PL111" s="76"/>
      <c r="PM111" s="76"/>
      <c r="PN111" s="76"/>
      <c r="PO111" s="76"/>
      <c r="PP111" s="76"/>
      <c r="PQ111" s="76"/>
      <c r="PR111" s="76"/>
      <c r="PS111" s="76"/>
      <c r="PT111" s="76"/>
      <c r="PU111" s="76"/>
      <c r="PV111" s="76"/>
      <c r="PW111" s="76"/>
      <c r="PX111" s="76"/>
      <c r="PY111" s="76"/>
      <c r="PZ111" s="76"/>
      <c r="QA111" s="76"/>
      <c r="QB111" s="76"/>
      <c r="QC111" s="76"/>
      <c r="QD111" s="76"/>
      <c r="QE111" s="76"/>
      <c r="QF111" s="76"/>
      <c r="QG111" s="76"/>
      <c r="QH111" s="76"/>
      <c r="QI111" s="76"/>
      <c r="QJ111" s="76"/>
      <c r="QK111" s="76"/>
      <c r="QL111" s="76"/>
      <c r="QM111" s="76"/>
      <c r="QN111" s="76"/>
      <c r="QO111" s="76"/>
      <c r="QP111" s="76"/>
      <c r="QQ111" s="76"/>
      <c r="QR111" s="76"/>
      <c r="QS111" s="76"/>
      <c r="QT111" s="76"/>
      <c r="QU111" s="76"/>
      <c r="QV111" s="76"/>
      <c r="QW111" s="76"/>
      <c r="QX111" s="76"/>
      <c r="QY111" s="76"/>
      <c r="QZ111" s="76"/>
      <c r="RA111" s="76"/>
      <c r="RB111" s="76"/>
      <c r="RC111" s="76"/>
      <c r="RD111" s="76"/>
      <c r="RE111" s="76"/>
      <c r="RF111" s="76"/>
      <c r="RG111" s="76"/>
      <c r="RH111" s="76"/>
      <c r="RI111" s="76"/>
      <c r="RJ111" s="76"/>
      <c r="RK111" s="76"/>
      <c r="RL111" s="76"/>
      <c r="RM111" s="76"/>
      <c r="RN111" s="76"/>
      <c r="RO111" s="76"/>
      <c r="RP111" s="76"/>
      <c r="RQ111" s="76"/>
      <c r="RR111" s="76"/>
      <c r="RS111" s="76"/>
      <c r="RT111" s="76"/>
      <c r="RU111" s="76"/>
      <c r="RV111" s="76"/>
      <c r="RW111" s="76"/>
      <c r="RX111" s="76"/>
      <c r="RY111" s="76"/>
      <c r="RZ111" s="76"/>
      <c r="SA111" s="76"/>
      <c r="SB111" s="76"/>
      <c r="SC111" s="76"/>
      <c r="SD111" s="76"/>
      <c r="SE111" s="76"/>
      <c r="SF111" s="76"/>
      <c r="SG111" s="76"/>
      <c r="SH111" s="76"/>
      <c r="SI111" s="76"/>
      <c r="SJ111" s="76"/>
      <c r="SK111" s="76"/>
      <c r="SL111" s="76"/>
      <c r="SM111" s="76"/>
      <c r="SN111" s="76"/>
      <c r="SO111" s="76"/>
      <c r="SP111" s="76"/>
      <c r="SQ111" s="76"/>
      <c r="SR111" s="76"/>
      <c r="SS111" s="76"/>
      <c r="ST111" s="76"/>
      <c r="SU111" s="76"/>
      <c r="SV111" s="76"/>
      <c r="SW111" s="76"/>
      <c r="SX111" s="76"/>
      <c r="SY111" s="76"/>
      <c r="SZ111" s="76"/>
      <c r="TA111" s="76"/>
      <c r="TB111" s="76"/>
      <c r="TC111" s="76"/>
      <c r="TD111" s="76"/>
      <c r="TE111" s="76"/>
      <c r="TF111" s="76"/>
      <c r="TG111" s="76"/>
      <c r="TH111" s="76"/>
      <c r="TI111" s="76"/>
      <c r="TJ111" s="76"/>
      <c r="TK111" s="76"/>
      <c r="TL111" s="76"/>
      <c r="TM111" s="76"/>
      <c r="TN111" s="76"/>
      <c r="TO111" s="76"/>
      <c r="TP111" s="76"/>
      <c r="TQ111" s="76"/>
      <c r="TR111" s="76"/>
      <c r="TS111" s="76"/>
      <c r="TT111" s="76"/>
      <c r="TU111" s="76"/>
      <c r="TV111" s="76"/>
      <c r="TW111" s="76"/>
      <c r="TX111" s="76"/>
      <c r="TY111" s="76"/>
      <c r="TZ111" s="76"/>
      <c r="UA111" s="76"/>
      <c r="UB111" s="76"/>
      <c r="UC111" s="76"/>
      <c r="UD111" s="76"/>
      <c r="UE111" s="76"/>
      <c r="UF111" s="76"/>
      <c r="UG111" s="76"/>
      <c r="UH111" s="76"/>
      <c r="UI111" s="76"/>
      <c r="UJ111" s="76"/>
      <c r="UK111" s="76"/>
      <c r="UL111" s="76"/>
      <c r="UM111" s="76"/>
      <c r="UN111" s="76"/>
      <c r="UO111" s="76"/>
      <c r="UP111" s="76"/>
      <c r="UQ111" s="76"/>
      <c r="UR111" s="76"/>
      <c r="US111" s="76"/>
      <c r="UT111" s="76"/>
      <c r="UU111" s="76"/>
      <c r="UV111" s="76"/>
      <c r="UW111" s="76"/>
      <c r="UX111" s="76"/>
      <c r="UY111" s="76"/>
      <c r="UZ111" s="76"/>
      <c r="VA111" s="76"/>
      <c r="VB111" s="76"/>
      <c r="VC111" s="76"/>
      <c r="VD111" s="76"/>
      <c r="VE111" s="76"/>
      <c r="VF111" s="76"/>
      <c r="VG111" s="76"/>
      <c r="VH111" s="76"/>
      <c r="VI111" s="76"/>
      <c r="VJ111" s="76"/>
      <c r="VK111" s="76"/>
      <c r="VL111" s="76"/>
      <c r="VM111" s="76"/>
      <c r="VN111" s="76"/>
      <c r="VO111" s="76"/>
      <c r="VP111" s="76"/>
      <c r="VQ111" s="76"/>
      <c r="VR111" s="76"/>
      <c r="VS111" s="76"/>
      <c r="VT111" s="76"/>
      <c r="VU111" s="76"/>
      <c r="VV111" s="76"/>
      <c r="VW111" s="76"/>
      <c r="VX111" s="76"/>
      <c r="VY111" s="76"/>
      <c r="VZ111" s="76"/>
      <c r="WA111" s="76"/>
      <c r="WB111" s="76"/>
      <c r="WC111" s="76"/>
      <c r="WD111" s="76"/>
      <c r="WE111" s="76"/>
      <c r="WF111" s="76"/>
      <c r="WG111" s="76"/>
      <c r="WH111" s="76"/>
      <c r="WI111" s="76"/>
      <c r="WJ111" s="76"/>
      <c r="WK111" s="76"/>
      <c r="WL111" s="76"/>
      <c r="WM111" s="76"/>
      <c r="WN111" s="76"/>
      <c r="WO111" s="76"/>
      <c r="WP111" s="76"/>
      <c r="WQ111" s="76"/>
      <c r="WR111" s="76"/>
      <c r="WS111" s="76"/>
      <c r="WT111" s="76"/>
      <c r="WU111" s="76"/>
      <c r="WV111" s="76"/>
      <c r="WW111" s="76"/>
      <c r="WX111" s="76"/>
      <c r="WY111" s="76"/>
      <c r="WZ111" s="76"/>
      <c r="XA111" s="76"/>
      <c r="XB111" s="76"/>
      <c r="XC111" s="76"/>
      <c r="XD111" s="76"/>
      <c r="XE111" s="76"/>
      <c r="XF111" s="76"/>
      <c r="XG111" s="76"/>
      <c r="XH111" s="76"/>
      <c r="XI111" s="76"/>
      <c r="XJ111" s="76"/>
      <c r="XK111" s="76"/>
      <c r="XL111" s="76"/>
      <c r="XM111" s="76"/>
      <c r="XN111" s="76"/>
      <c r="XO111" s="76"/>
      <c r="XP111" s="76"/>
      <c r="XQ111" s="76"/>
      <c r="XR111" s="76"/>
      <c r="XS111" s="76"/>
      <c r="XT111" s="76"/>
      <c r="XU111" s="76"/>
      <c r="XV111" s="76"/>
      <c r="XW111" s="76"/>
      <c r="XX111" s="76"/>
      <c r="XY111" s="76"/>
      <c r="XZ111" s="76"/>
      <c r="YA111" s="76"/>
      <c r="YB111" s="76"/>
      <c r="YC111" s="76"/>
      <c r="YD111" s="76"/>
      <c r="YE111" s="76"/>
      <c r="YF111" s="76"/>
      <c r="YG111" s="76"/>
      <c r="YH111" s="76"/>
      <c r="YI111" s="76"/>
      <c r="YJ111" s="76"/>
      <c r="YK111" s="76"/>
      <c r="YL111" s="76"/>
      <c r="YM111" s="76"/>
      <c r="YN111" s="76"/>
      <c r="YO111" s="76"/>
      <c r="YP111" s="76"/>
      <c r="YQ111" s="76"/>
      <c r="YR111" s="76"/>
      <c r="YS111" s="76"/>
      <c r="YT111" s="76"/>
      <c r="YU111" s="76"/>
      <c r="YV111" s="76"/>
      <c r="YW111" s="76"/>
      <c r="YX111" s="76"/>
      <c r="YY111" s="76"/>
      <c r="YZ111" s="76"/>
      <c r="ZA111" s="76"/>
      <c r="ZB111" s="76"/>
      <c r="ZC111" s="76"/>
      <c r="ZD111" s="76"/>
      <c r="ZE111" s="76"/>
      <c r="ZF111" s="76"/>
      <c r="ZG111" s="76"/>
      <c r="ZH111" s="76"/>
      <c r="ZI111" s="76"/>
      <c r="ZJ111" s="76"/>
      <c r="ZK111" s="76"/>
      <c r="ZL111" s="76"/>
      <c r="ZM111" s="76"/>
      <c r="ZN111" s="76"/>
      <c r="ZO111" s="76"/>
      <c r="ZP111" s="76"/>
      <c r="ZQ111" s="76"/>
      <c r="ZR111" s="76"/>
      <c r="ZS111" s="76"/>
      <c r="ZT111" s="76"/>
      <c r="ZU111" s="76"/>
      <c r="ZV111" s="76"/>
      <c r="ZW111" s="76"/>
      <c r="ZX111" s="76"/>
      <c r="ZY111" s="76"/>
      <c r="ZZ111" s="76"/>
      <c r="AAA111" s="76"/>
      <c r="AAB111" s="76"/>
      <c r="AAC111" s="76"/>
      <c r="AAD111" s="76"/>
      <c r="AAE111" s="76"/>
      <c r="AAF111" s="76"/>
      <c r="AAG111" s="76"/>
      <c r="AAH111" s="76"/>
      <c r="AAI111" s="76"/>
      <c r="AAJ111" s="76"/>
      <c r="AAK111" s="76"/>
      <c r="AAL111" s="76"/>
      <c r="AAM111" s="76"/>
      <c r="AAN111" s="76"/>
      <c r="AAO111" s="76"/>
      <c r="AAP111" s="76"/>
      <c r="AAQ111" s="76"/>
      <c r="AAR111" s="76"/>
      <c r="AAS111" s="76"/>
      <c r="AAT111" s="76"/>
      <c r="AAU111" s="76"/>
      <c r="AAV111" s="76"/>
      <c r="AAW111" s="76"/>
      <c r="AAX111" s="76"/>
      <c r="AAY111" s="76"/>
      <c r="AAZ111" s="76"/>
      <c r="ABA111" s="76"/>
      <c r="ABB111" s="76"/>
      <c r="ABC111" s="76"/>
      <c r="ABD111" s="76"/>
      <c r="ABE111" s="76"/>
      <c r="ABF111" s="76"/>
      <c r="ABG111" s="76"/>
      <c r="ABH111" s="76"/>
      <c r="ABI111" s="76"/>
      <c r="ABJ111" s="76"/>
      <c r="ABK111" s="76"/>
      <c r="ABL111" s="76"/>
      <c r="ABM111" s="76"/>
      <c r="ABN111" s="76"/>
      <c r="ABO111" s="76"/>
      <c r="ABP111" s="76"/>
      <c r="ABQ111" s="76"/>
      <c r="ABR111" s="76"/>
      <c r="ABS111" s="76"/>
      <c r="ABT111" s="76"/>
      <c r="ABU111" s="76"/>
      <c r="ABV111" s="76"/>
      <c r="ABW111" s="76"/>
      <c r="ABX111" s="76"/>
      <c r="ABY111" s="76"/>
      <c r="ABZ111" s="76"/>
      <c r="ACA111" s="76"/>
      <c r="ACB111" s="76"/>
      <c r="ACC111" s="76"/>
      <c r="ACD111" s="76"/>
      <c r="ACE111" s="76"/>
      <c r="ACF111" s="76"/>
      <c r="ACG111" s="76"/>
      <c r="ACH111" s="76"/>
      <c r="ACI111" s="76"/>
      <c r="ACJ111" s="76"/>
      <c r="ACK111" s="76"/>
      <c r="ACL111" s="76"/>
      <c r="ACM111" s="76"/>
      <c r="ACN111" s="76"/>
      <c r="ACO111" s="76"/>
      <c r="ACP111" s="76"/>
      <c r="ACQ111" s="76"/>
      <c r="ACR111" s="76"/>
      <c r="ACS111" s="76"/>
      <c r="ACT111" s="76"/>
      <c r="ACU111" s="76"/>
      <c r="ACV111" s="76"/>
      <c r="ACW111" s="76"/>
      <c r="ACX111" s="76"/>
      <c r="ACY111" s="76"/>
      <c r="ACZ111" s="76"/>
      <c r="ADA111" s="76"/>
      <c r="ADB111" s="76"/>
      <c r="ADC111" s="76"/>
      <c r="ADD111" s="76"/>
      <c r="ADE111" s="76"/>
      <c r="ADF111" s="76"/>
      <c r="ADG111" s="76"/>
      <c r="ADH111" s="76"/>
      <c r="ADI111" s="76"/>
      <c r="ADJ111" s="76"/>
      <c r="ADK111" s="76"/>
      <c r="ADL111" s="76"/>
      <c r="ADM111" s="76"/>
      <c r="ADN111" s="76"/>
      <c r="ADO111" s="76"/>
      <c r="ADP111" s="76"/>
      <c r="ADQ111" s="76"/>
      <c r="ADR111" s="76"/>
      <c r="ADS111" s="76"/>
      <c r="ADT111" s="76"/>
      <c r="ADU111" s="76"/>
      <c r="ADV111" s="76"/>
      <c r="ADW111" s="76"/>
      <c r="ADX111" s="76"/>
      <c r="ADY111" s="76"/>
      <c r="ADZ111" s="76"/>
      <c r="AEA111" s="76"/>
      <c r="AEB111" s="76"/>
      <c r="AEC111" s="76"/>
      <c r="AED111" s="76"/>
      <c r="AEE111" s="76"/>
      <c r="AEF111" s="76"/>
      <c r="AEG111" s="76"/>
      <c r="AEH111" s="76"/>
      <c r="AEI111" s="76"/>
      <c r="AEJ111" s="76"/>
      <c r="AEK111" s="76"/>
      <c r="AEL111" s="76"/>
      <c r="AEM111" s="76"/>
      <c r="AEN111" s="76"/>
      <c r="AEO111" s="76"/>
      <c r="AEP111" s="76"/>
      <c r="AEQ111" s="76"/>
      <c r="AER111" s="76"/>
      <c r="AES111" s="76"/>
      <c r="AET111" s="76"/>
      <c r="AEU111" s="76"/>
      <c r="AEV111" s="76"/>
      <c r="AEW111" s="76"/>
      <c r="AEX111" s="76"/>
      <c r="AEY111" s="76"/>
      <c r="AEZ111" s="76"/>
      <c r="AFA111" s="76"/>
      <c r="AFB111" s="76"/>
      <c r="AFC111" s="76"/>
      <c r="AFD111" s="76"/>
      <c r="AFE111" s="76"/>
      <c r="AFF111" s="76"/>
      <c r="AFG111" s="76"/>
      <c r="AFH111" s="76"/>
      <c r="AFI111" s="76"/>
      <c r="AFJ111" s="76"/>
      <c r="AFK111" s="76"/>
      <c r="AFL111" s="76"/>
      <c r="AFM111" s="76"/>
      <c r="AFN111" s="76"/>
      <c r="AFO111" s="76"/>
      <c r="AFP111" s="76"/>
      <c r="AFQ111" s="76"/>
      <c r="AFR111" s="76"/>
      <c r="AFS111" s="76"/>
      <c r="AFT111" s="76"/>
      <c r="AFU111" s="76"/>
      <c r="AFV111" s="76"/>
      <c r="AFW111" s="76"/>
      <c r="AFX111" s="76"/>
      <c r="AFY111" s="76"/>
      <c r="AFZ111" s="76"/>
      <c r="AGA111" s="76"/>
      <c r="AGB111" s="76"/>
      <c r="AGC111" s="76"/>
      <c r="AGD111" s="76"/>
      <c r="AGE111" s="76"/>
      <c r="AGF111" s="76"/>
      <c r="AGG111" s="76"/>
      <c r="AGH111" s="76"/>
      <c r="AGI111" s="76"/>
      <c r="AGJ111" s="76"/>
      <c r="AGK111" s="76"/>
      <c r="AGL111" s="76"/>
      <c r="AGM111" s="76"/>
      <c r="AGN111" s="76"/>
      <c r="AGO111" s="76"/>
      <c r="AGP111" s="76"/>
      <c r="AGQ111" s="76"/>
      <c r="AGR111" s="76"/>
      <c r="AGS111" s="76"/>
      <c r="AGT111" s="76"/>
      <c r="AGU111" s="76"/>
      <c r="AGV111" s="76"/>
      <c r="AGW111" s="76"/>
      <c r="AGX111" s="76"/>
      <c r="AGY111" s="76"/>
      <c r="AGZ111" s="76"/>
      <c r="AHA111" s="76"/>
      <c r="AHB111" s="76"/>
      <c r="AHC111" s="76"/>
      <c r="AHD111" s="76"/>
      <c r="AHE111" s="76"/>
      <c r="AHF111" s="76"/>
      <c r="AHG111" s="76"/>
      <c r="AHH111" s="76"/>
      <c r="AHI111" s="76"/>
      <c r="AHJ111" s="76"/>
      <c r="AHK111" s="76"/>
      <c r="AHL111" s="76"/>
      <c r="AHM111" s="76"/>
      <c r="AHN111" s="76"/>
      <c r="AHO111" s="76"/>
      <c r="AHP111" s="76"/>
      <c r="AHQ111" s="76"/>
      <c r="AHR111" s="76"/>
      <c r="AHS111" s="76"/>
      <c r="AHT111" s="76"/>
      <c r="AHU111" s="76"/>
      <c r="AHV111" s="76"/>
      <c r="AHW111" s="76"/>
      <c r="AHX111" s="76"/>
      <c r="AHY111" s="76"/>
      <c r="AHZ111" s="76"/>
      <c r="AIA111" s="76"/>
      <c r="AIB111" s="76"/>
      <c r="AIC111" s="76"/>
      <c r="AID111" s="76"/>
      <c r="AIE111" s="76"/>
      <c r="AIF111" s="76"/>
      <c r="AIG111" s="76"/>
      <c r="AIH111" s="76"/>
      <c r="AII111" s="76"/>
      <c r="AIJ111" s="76"/>
      <c r="AIK111" s="76"/>
      <c r="AIL111" s="76"/>
      <c r="AIM111" s="76"/>
      <c r="AIN111" s="76"/>
      <c r="AIO111" s="76"/>
      <c r="AIP111" s="76"/>
      <c r="AIQ111" s="76"/>
      <c r="AIR111" s="76"/>
      <c r="AIS111" s="76"/>
      <c r="AIT111" s="76"/>
      <c r="AIU111" s="76"/>
      <c r="AIV111" s="76"/>
      <c r="AIW111" s="76"/>
      <c r="AIX111" s="76"/>
      <c r="AIY111" s="76"/>
      <c r="AIZ111" s="76"/>
      <c r="AJA111" s="76"/>
      <c r="AJB111" s="76"/>
      <c r="AJC111" s="76"/>
      <c r="AJD111" s="76"/>
      <c r="AJE111" s="76"/>
      <c r="AJF111" s="76"/>
      <c r="AJG111" s="76"/>
      <c r="AJH111" s="76"/>
      <c r="AJI111" s="76"/>
      <c r="AJJ111" s="76"/>
      <c r="AJK111" s="76"/>
      <c r="AJL111" s="76"/>
      <c r="AJM111" s="76"/>
      <c r="AJN111" s="76"/>
      <c r="AJO111" s="76"/>
      <c r="AJP111" s="76"/>
      <c r="AJQ111" s="76"/>
      <c r="AJR111" s="76"/>
      <c r="AJS111" s="76"/>
      <c r="AJT111" s="76"/>
      <c r="AJU111" s="76"/>
      <c r="AJV111" s="76"/>
      <c r="AJW111" s="76"/>
      <c r="AJX111" s="76"/>
      <c r="AJY111" s="76"/>
      <c r="AJZ111" s="76"/>
      <c r="AKA111" s="76"/>
      <c r="AKB111" s="76"/>
      <c r="AKC111" s="76"/>
      <c r="AKD111" s="76"/>
      <c r="AKE111" s="76"/>
      <c r="AKF111" s="76"/>
      <c r="AKG111" s="76"/>
      <c r="AKH111" s="76"/>
      <c r="AKI111" s="76"/>
      <c r="AKJ111" s="76"/>
      <c r="AKK111" s="76"/>
      <c r="AKL111" s="76"/>
      <c r="AKM111" s="76"/>
      <c r="AKN111" s="76"/>
      <c r="AKO111" s="76"/>
      <c r="AKP111" s="76"/>
      <c r="AKQ111" s="76"/>
      <c r="AKR111" s="76"/>
      <c r="AKS111" s="76"/>
      <c r="AKT111" s="76"/>
      <c r="AKU111" s="76"/>
      <c r="AKV111" s="76"/>
      <c r="AKW111" s="76"/>
      <c r="AKX111" s="76"/>
      <c r="AKY111" s="76"/>
      <c r="AKZ111" s="76"/>
      <c r="ALA111" s="76"/>
      <c r="ALB111" s="76"/>
      <c r="ALC111" s="76"/>
      <c r="ALD111" s="76"/>
      <c r="ALE111" s="76"/>
      <c r="ALF111" s="76"/>
      <c r="ALG111" s="76"/>
      <c r="ALH111" s="76"/>
      <c r="ALI111" s="76"/>
      <c r="ALJ111" s="76"/>
      <c r="ALK111" s="76"/>
      <c r="ALL111" s="76"/>
      <c r="ALM111" s="76"/>
      <c r="ALN111" s="76"/>
      <c r="ALO111" s="76"/>
      <c r="ALP111" s="76"/>
      <c r="ALQ111" s="76"/>
      <c r="ALR111" s="76"/>
      <c r="ALS111" s="76"/>
      <c r="ALT111" s="76"/>
      <c r="ALU111" s="76"/>
      <c r="ALV111" s="76"/>
      <c r="ALW111" s="76"/>
      <c r="ALX111" s="76"/>
      <c r="ALY111" s="76"/>
      <c r="ALZ111" s="76"/>
      <c r="AMA111" s="76"/>
      <c r="AMB111" s="76"/>
      <c r="AMC111" s="76"/>
      <c r="AMD111" s="76"/>
      <c r="AME111" s="76"/>
      <c r="AMF111" s="76"/>
      <c r="AMG111" s="76"/>
      <c r="AMH111" s="76"/>
      <c r="AMI111" s="76"/>
      <c r="AMJ111" s="77"/>
    </row>
    <row r="112" spans="1:1024" s="3" customFormat="1" ht="15" customHeight="1">
      <c r="A112" s="22">
        <v>5</v>
      </c>
      <c r="B112" s="200" t="s">
        <v>170</v>
      </c>
      <c r="C112" s="200"/>
      <c r="D112" s="200"/>
      <c r="E112" s="200"/>
      <c r="F112" s="200"/>
      <c r="G112" s="200"/>
      <c r="H112" s="201" t="s">
        <v>47</v>
      </c>
      <c r="I112" s="201"/>
      <c r="J112" s="57"/>
      <c r="K112" s="80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  <c r="HZ112" s="76"/>
      <c r="IA112" s="76"/>
      <c r="IB112" s="76"/>
      <c r="IC112" s="76"/>
      <c r="ID112" s="76"/>
      <c r="IE112" s="76"/>
      <c r="IF112" s="76"/>
      <c r="IG112" s="76"/>
      <c r="IH112" s="76"/>
      <c r="II112" s="76"/>
      <c r="IJ112" s="76"/>
      <c r="IK112" s="76"/>
      <c r="IL112" s="76"/>
      <c r="IM112" s="76"/>
      <c r="IN112" s="76"/>
      <c r="IO112" s="76"/>
      <c r="IP112" s="76"/>
      <c r="IQ112" s="76"/>
      <c r="IR112" s="76"/>
      <c r="IS112" s="76"/>
      <c r="IT112" s="76"/>
      <c r="IU112" s="76"/>
      <c r="IV112" s="76"/>
      <c r="IW112" s="76"/>
      <c r="IX112" s="76"/>
      <c r="IY112" s="76"/>
      <c r="IZ112" s="76"/>
      <c r="JA112" s="76"/>
      <c r="JB112" s="76"/>
      <c r="JC112" s="76"/>
      <c r="JD112" s="76"/>
      <c r="JE112" s="76"/>
      <c r="JF112" s="76"/>
      <c r="JG112" s="76"/>
      <c r="JH112" s="76"/>
      <c r="JI112" s="76"/>
      <c r="JJ112" s="76"/>
      <c r="JK112" s="76"/>
      <c r="JL112" s="76"/>
      <c r="JM112" s="76"/>
      <c r="JN112" s="76"/>
      <c r="JO112" s="76"/>
      <c r="JP112" s="76"/>
      <c r="JQ112" s="76"/>
      <c r="JR112" s="76"/>
      <c r="JS112" s="76"/>
      <c r="JT112" s="76"/>
      <c r="JU112" s="76"/>
      <c r="JV112" s="76"/>
      <c r="JW112" s="76"/>
      <c r="JX112" s="76"/>
      <c r="JY112" s="76"/>
      <c r="JZ112" s="76"/>
      <c r="KA112" s="76"/>
      <c r="KB112" s="76"/>
      <c r="KC112" s="76"/>
      <c r="KD112" s="76"/>
      <c r="KE112" s="76"/>
      <c r="KF112" s="76"/>
      <c r="KG112" s="76"/>
      <c r="KH112" s="76"/>
      <c r="KI112" s="76"/>
      <c r="KJ112" s="76"/>
      <c r="KK112" s="76"/>
      <c r="KL112" s="76"/>
      <c r="KM112" s="76"/>
      <c r="KN112" s="76"/>
      <c r="KO112" s="76"/>
      <c r="KP112" s="76"/>
      <c r="KQ112" s="76"/>
      <c r="KR112" s="76"/>
      <c r="KS112" s="76"/>
      <c r="KT112" s="76"/>
      <c r="KU112" s="76"/>
      <c r="KV112" s="76"/>
      <c r="KW112" s="76"/>
      <c r="KX112" s="76"/>
      <c r="KY112" s="76"/>
      <c r="KZ112" s="76"/>
      <c r="LA112" s="76"/>
      <c r="LB112" s="76"/>
      <c r="LC112" s="76"/>
      <c r="LD112" s="76"/>
      <c r="LE112" s="76"/>
      <c r="LF112" s="76"/>
      <c r="LG112" s="76"/>
      <c r="LH112" s="76"/>
      <c r="LI112" s="76"/>
      <c r="LJ112" s="76"/>
      <c r="LK112" s="76"/>
      <c r="LL112" s="76"/>
      <c r="LM112" s="76"/>
      <c r="LN112" s="76"/>
      <c r="LO112" s="76"/>
      <c r="LP112" s="76"/>
      <c r="LQ112" s="76"/>
      <c r="LR112" s="76"/>
      <c r="LS112" s="76"/>
      <c r="LT112" s="76"/>
      <c r="LU112" s="76"/>
      <c r="LV112" s="76"/>
      <c r="LW112" s="76"/>
      <c r="LX112" s="76"/>
      <c r="LY112" s="76"/>
      <c r="LZ112" s="76"/>
      <c r="MA112" s="76"/>
      <c r="MB112" s="76"/>
      <c r="MC112" s="76"/>
      <c r="MD112" s="76"/>
      <c r="ME112" s="76"/>
      <c r="MF112" s="76"/>
      <c r="MG112" s="76"/>
      <c r="MH112" s="76"/>
      <c r="MI112" s="76"/>
      <c r="MJ112" s="76"/>
      <c r="MK112" s="76"/>
      <c r="ML112" s="76"/>
      <c r="MM112" s="76"/>
      <c r="MN112" s="76"/>
      <c r="MO112" s="76"/>
      <c r="MP112" s="76"/>
      <c r="MQ112" s="76"/>
      <c r="MR112" s="76"/>
      <c r="MS112" s="76"/>
      <c r="MT112" s="76"/>
      <c r="MU112" s="76"/>
      <c r="MV112" s="76"/>
      <c r="MW112" s="76"/>
      <c r="MX112" s="76"/>
      <c r="MY112" s="76"/>
      <c r="MZ112" s="76"/>
      <c r="NA112" s="76"/>
      <c r="NB112" s="76"/>
      <c r="NC112" s="76"/>
      <c r="ND112" s="76"/>
      <c r="NE112" s="76"/>
      <c r="NF112" s="76"/>
      <c r="NG112" s="76"/>
      <c r="NH112" s="76"/>
      <c r="NI112" s="76"/>
      <c r="NJ112" s="76"/>
      <c r="NK112" s="76"/>
      <c r="NL112" s="76"/>
      <c r="NM112" s="76"/>
      <c r="NN112" s="76"/>
      <c r="NO112" s="76"/>
      <c r="NP112" s="76"/>
      <c r="NQ112" s="76"/>
      <c r="NR112" s="76"/>
      <c r="NS112" s="76"/>
      <c r="NT112" s="76"/>
      <c r="NU112" s="76"/>
      <c r="NV112" s="76"/>
      <c r="NW112" s="76"/>
      <c r="NX112" s="76"/>
      <c r="NY112" s="76"/>
      <c r="NZ112" s="76"/>
      <c r="OA112" s="76"/>
      <c r="OB112" s="76"/>
      <c r="OC112" s="76"/>
      <c r="OD112" s="76"/>
      <c r="OE112" s="76"/>
      <c r="OF112" s="76"/>
      <c r="OG112" s="76"/>
      <c r="OH112" s="76"/>
      <c r="OI112" s="76"/>
      <c r="OJ112" s="76"/>
      <c r="OK112" s="76"/>
      <c r="OL112" s="76"/>
      <c r="OM112" s="76"/>
      <c r="ON112" s="76"/>
      <c r="OO112" s="76"/>
      <c r="OP112" s="76"/>
      <c r="OQ112" s="76"/>
      <c r="OR112" s="76"/>
      <c r="OS112" s="76"/>
      <c r="OT112" s="76"/>
      <c r="OU112" s="76"/>
      <c r="OV112" s="76"/>
      <c r="OW112" s="76"/>
      <c r="OX112" s="76"/>
      <c r="OY112" s="76"/>
      <c r="OZ112" s="76"/>
      <c r="PA112" s="76"/>
      <c r="PB112" s="76"/>
      <c r="PC112" s="76"/>
      <c r="PD112" s="76"/>
      <c r="PE112" s="76"/>
      <c r="PF112" s="76"/>
      <c r="PG112" s="76"/>
      <c r="PH112" s="76"/>
      <c r="PI112" s="76"/>
      <c r="PJ112" s="76"/>
      <c r="PK112" s="76"/>
      <c r="PL112" s="76"/>
      <c r="PM112" s="76"/>
      <c r="PN112" s="76"/>
      <c r="PO112" s="76"/>
      <c r="PP112" s="76"/>
      <c r="PQ112" s="76"/>
      <c r="PR112" s="76"/>
      <c r="PS112" s="76"/>
      <c r="PT112" s="76"/>
      <c r="PU112" s="76"/>
      <c r="PV112" s="76"/>
      <c r="PW112" s="76"/>
      <c r="PX112" s="76"/>
      <c r="PY112" s="76"/>
      <c r="PZ112" s="76"/>
      <c r="QA112" s="76"/>
      <c r="QB112" s="76"/>
      <c r="QC112" s="76"/>
      <c r="QD112" s="76"/>
      <c r="QE112" s="76"/>
      <c r="QF112" s="76"/>
      <c r="QG112" s="76"/>
      <c r="QH112" s="76"/>
      <c r="QI112" s="76"/>
      <c r="QJ112" s="76"/>
      <c r="QK112" s="76"/>
      <c r="QL112" s="76"/>
      <c r="QM112" s="76"/>
      <c r="QN112" s="76"/>
      <c r="QO112" s="76"/>
      <c r="QP112" s="76"/>
      <c r="QQ112" s="76"/>
      <c r="QR112" s="76"/>
      <c r="QS112" s="76"/>
      <c r="QT112" s="76"/>
      <c r="QU112" s="76"/>
      <c r="QV112" s="76"/>
      <c r="QW112" s="76"/>
      <c r="QX112" s="76"/>
      <c r="QY112" s="76"/>
      <c r="QZ112" s="76"/>
      <c r="RA112" s="76"/>
      <c r="RB112" s="76"/>
      <c r="RC112" s="76"/>
      <c r="RD112" s="76"/>
      <c r="RE112" s="76"/>
      <c r="RF112" s="76"/>
      <c r="RG112" s="76"/>
      <c r="RH112" s="76"/>
      <c r="RI112" s="76"/>
      <c r="RJ112" s="76"/>
      <c r="RK112" s="76"/>
      <c r="RL112" s="76"/>
      <c r="RM112" s="76"/>
      <c r="RN112" s="76"/>
      <c r="RO112" s="76"/>
      <c r="RP112" s="76"/>
      <c r="RQ112" s="76"/>
      <c r="RR112" s="76"/>
      <c r="RS112" s="76"/>
      <c r="RT112" s="76"/>
      <c r="RU112" s="76"/>
      <c r="RV112" s="76"/>
      <c r="RW112" s="76"/>
      <c r="RX112" s="76"/>
      <c r="RY112" s="76"/>
      <c r="RZ112" s="76"/>
      <c r="SA112" s="76"/>
      <c r="SB112" s="76"/>
      <c r="SC112" s="76"/>
      <c r="SD112" s="76"/>
      <c r="SE112" s="76"/>
      <c r="SF112" s="76"/>
      <c r="SG112" s="76"/>
      <c r="SH112" s="76"/>
      <c r="SI112" s="76"/>
      <c r="SJ112" s="76"/>
      <c r="SK112" s="76"/>
      <c r="SL112" s="76"/>
      <c r="SM112" s="76"/>
      <c r="SN112" s="76"/>
      <c r="SO112" s="76"/>
      <c r="SP112" s="76"/>
      <c r="SQ112" s="76"/>
      <c r="SR112" s="76"/>
      <c r="SS112" s="76"/>
      <c r="ST112" s="76"/>
      <c r="SU112" s="76"/>
      <c r="SV112" s="76"/>
      <c r="SW112" s="76"/>
      <c r="SX112" s="76"/>
      <c r="SY112" s="76"/>
      <c r="SZ112" s="76"/>
      <c r="TA112" s="76"/>
      <c r="TB112" s="76"/>
      <c r="TC112" s="76"/>
      <c r="TD112" s="76"/>
      <c r="TE112" s="76"/>
      <c r="TF112" s="76"/>
      <c r="TG112" s="76"/>
      <c r="TH112" s="76"/>
      <c r="TI112" s="76"/>
      <c r="TJ112" s="76"/>
      <c r="TK112" s="76"/>
      <c r="TL112" s="76"/>
      <c r="TM112" s="76"/>
      <c r="TN112" s="76"/>
      <c r="TO112" s="76"/>
      <c r="TP112" s="76"/>
      <c r="TQ112" s="76"/>
      <c r="TR112" s="76"/>
      <c r="TS112" s="76"/>
      <c r="TT112" s="76"/>
      <c r="TU112" s="76"/>
      <c r="TV112" s="76"/>
      <c r="TW112" s="76"/>
      <c r="TX112" s="76"/>
      <c r="TY112" s="76"/>
      <c r="TZ112" s="76"/>
      <c r="UA112" s="76"/>
      <c r="UB112" s="76"/>
      <c r="UC112" s="76"/>
      <c r="UD112" s="76"/>
      <c r="UE112" s="76"/>
      <c r="UF112" s="76"/>
      <c r="UG112" s="76"/>
      <c r="UH112" s="76"/>
      <c r="UI112" s="76"/>
      <c r="UJ112" s="76"/>
      <c r="UK112" s="76"/>
      <c r="UL112" s="76"/>
      <c r="UM112" s="76"/>
      <c r="UN112" s="76"/>
      <c r="UO112" s="76"/>
      <c r="UP112" s="76"/>
      <c r="UQ112" s="76"/>
      <c r="UR112" s="76"/>
      <c r="US112" s="76"/>
      <c r="UT112" s="76"/>
      <c r="UU112" s="76"/>
      <c r="UV112" s="76"/>
      <c r="UW112" s="76"/>
      <c r="UX112" s="76"/>
      <c r="UY112" s="76"/>
      <c r="UZ112" s="76"/>
      <c r="VA112" s="76"/>
      <c r="VB112" s="76"/>
      <c r="VC112" s="76"/>
      <c r="VD112" s="76"/>
      <c r="VE112" s="76"/>
      <c r="VF112" s="76"/>
      <c r="VG112" s="76"/>
      <c r="VH112" s="76"/>
      <c r="VI112" s="76"/>
      <c r="VJ112" s="76"/>
      <c r="VK112" s="76"/>
      <c r="VL112" s="76"/>
      <c r="VM112" s="76"/>
      <c r="VN112" s="76"/>
      <c r="VO112" s="76"/>
      <c r="VP112" s="76"/>
      <c r="VQ112" s="76"/>
      <c r="VR112" s="76"/>
      <c r="VS112" s="76"/>
      <c r="VT112" s="76"/>
      <c r="VU112" s="76"/>
      <c r="VV112" s="76"/>
      <c r="VW112" s="76"/>
      <c r="VX112" s="76"/>
      <c r="VY112" s="76"/>
      <c r="VZ112" s="76"/>
      <c r="WA112" s="76"/>
      <c r="WB112" s="76"/>
      <c r="WC112" s="76"/>
      <c r="WD112" s="76"/>
      <c r="WE112" s="76"/>
      <c r="WF112" s="76"/>
      <c r="WG112" s="76"/>
      <c r="WH112" s="76"/>
      <c r="WI112" s="76"/>
      <c r="WJ112" s="76"/>
      <c r="WK112" s="76"/>
      <c r="WL112" s="76"/>
      <c r="WM112" s="76"/>
      <c r="WN112" s="76"/>
      <c r="WO112" s="76"/>
      <c r="WP112" s="76"/>
      <c r="WQ112" s="76"/>
      <c r="WR112" s="76"/>
      <c r="WS112" s="76"/>
      <c r="WT112" s="76"/>
      <c r="WU112" s="76"/>
      <c r="WV112" s="76"/>
      <c r="WW112" s="76"/>
      <c r="WX112" s="76"/>
      <c r="WY112" s="76"/>
      <c r="WZ112" s="76"/>
      <c r="XA112" s="76"/>
      <c r="XB112" s="76"/>
      <c r="XC112" s="76"/>
      <c r="XD112" s="76"/>
      <c r="XE112" s="76"/>
      <c r="XF112" s="76"/>
      <c r="XG112" s="76"/>
      <c r="XH112" s="76"/>
      <c r="XI112" s="76"/>
      <c r="XJ112" s="76"/>
      <c r="XK112" s="76"/>
      <c r="XL112" s="76"/>
      <c r="XM112" s="76"/>
      <c r="XN112" s="76"/>
      <c r="XO112" s="76"/>
      <c r="XP112" s="76"/>
      <c r="XQ112" s="76"/>
      <c r="XR112" s="76"/>
      <c r="XS112" s="76"/>
      <c r="XT112" s="76"/>
      <c r="XU112" s="76"/>
      <c r="XV112" s="76"/>
      <c r="XW112" s="76"/>
      <c r="XX112" s="76"/>
      <c r="XY112" s="76"/>
      <c r="XZ112" s="76"/>
      <c r="YA112" s="76"/>
      <c r="YB112" s="76"/>
      <c r="YC112" s="76"/>
      <c r="YD112" s="76"/>
      <c r="YE112" s="76"/>
      <c r="YF112" s="76"/>
      <c r="YG112" s="76"/>
      <c r="YH112" s="76"/>
      <c r="YI112" s="76"/>
      <c r="YJ112" s="76"/>
      <c r="YK112" s="76"/>
      <c r="YL112" s="76"/>
      <c r="YM112" s="76"/>
      <c r="YN112" s="76"/>
      <c r="YO112" s="76"/>
      <c r="YP112" s="76"/>
      <c r="YQ112" s="76"/>
      <c r="YR112" s="76"/>
      <c r="YS112" s="76"/>
      <c r="YT112" s="76"/>
      <c r="YU112" s="76"/>
      <c r="YV112" s="76"/>
      <c r="YW112" s="76"/>
      <c r="YX112" s="76"/>
      <c r="YY112" s="76"/>
      <c r="YZ112" s="76"/>
      <c r="ZA112" s="76"/>
      <c r="ZB112" s="76"/>
      <c r="ZC112" s="76"/>
      <c r="ZD112" s="76"/>
      <c r="ZE112" s="76"/>
      <c r="ZF112" s="76"/>
      <c r="ZG112" s="76"/>
      <c r="ZH112" s="76"/>
      <c r="ZI112" s="76"/>
      <c r="ZJ112" s="76"/>
      <c r="ZK112" s="76"/>
      <c r="ZL112" s="76"/>
      <c r="ZM112" s="76"/>
      <c r="ZN112" s="76"/>
      <c r="ZO112" s="76"/>
      <c r="ZP112" s="76"/>
      <c r="ZQ112" s="76"/>
      <c r="ZR112" s="76"/>
      <c r="ZS112" s="76"/>
      <c r="ZT112" s="76"/>
      <c r="ZU112" s="76"/>
      <c r="ZV112" s="76"/>
      <c r="ZW112" s="76"/>
      <c r="ZX112" s="76"/>
      <c r="ZY112" s="76"/>
      <c r="ZZ112" s="76"/>
      <c r="AAA112" s="76"/>
      <c r="AAB112" s="76"/>
      <c r="AAC112" s="76"/>
      <c r="AAD112" s="76"/>
      <c r="AAE112" s="76"/>
      <c r="AAF112" s="76"/>
      <c r="AAG112" s="76"/>
      <c r="AAH112" s="76"/>
      <c r="AAI112" s="76"/>
      <c r="AAJ112" s="76"/>
      <c r="AAK112" s="76"/>
      <c r="AAL112" s="76"/>
      <c r="AAM112" s="76"/>
      <c r="AAN112" s="76"/>
      <c r="AAO112" s="76"/>
      <c r="AAP112" s="76"/>
      <c r="AAQ112" s="76"/>
      <c r="AAR112" s="76"/>
      <c r="AAS112" s="76"/>
      <c r="AAT112" s="76"/>
      <c r="AAU112" s="76"/>
      <c r="AAV112" s="76"/>
      <c r="AAW112" s="76"/>
      <c r="AAX112" s="76"/>
      <c r="AAY112" s="76"/>
      <c r="AAZ112" s="76"/>
      <c r="ABA112" s="76"/>
      <c r="ABB112" s="76"/>
      <c r="ABC112" s="76"/>
      <c r="ABD112" s="76"/>
      <c r="ABE112" s="76"/>
      <c r="ABF112" s="76"/>
      <c r="ABG112" s="76"/>
      <c r="ABH112" s="76"/>
      <c r="ABI112" s="76"/>
      <c r="ABJ112" s="76"/>
      <c r="ABK112" s="76"/>
      <c r="ABL112" s="76"/>
      <c r="ABM112" s="76"/>
      <c r="ABN112" s="76"/>
      <c r="ABO112" s="76"/>
      <c r="ABP112" s="76"/>
      <c r="ABQ112" s="76"/>
      <c r="ABR112" s="76"/>
      <c r="ABS112" s="76"/>
      <c r="ABT112" s="76"/>
      <c r="ABU112" s="76"/>
      <c r="ABV112" s="76"/>
      <c r="ABW112" s="76"/>
      <c r="ABX112" s="76"/>
      <c r="ABY112" s="76"/>
      <c r="ABZ112" s="76"/>
      <c r="ACA112" s="76"/>
      <c r="ACB112" s="76"/>
      <c r="ACC112" s="76"/>
      <c r="ACD112" s="76"/>
      <c r="ACE112" s="76"/>
      <c r="ACF112" s="76"/>
      <c r="ACG112" s="76"/>
      <c r="ACH112" s="76"/>
      <c r="ACI112" s="76"/>
      <c r="ACJ112" s="76"/>
      <c r="ACK112" s="76"/>
      <c r="ACL112" s="76"/>
      <c r="ACM112" s="76"/>
      <c r="ACN112" s="76"/>
      <c r="ACO112" s="76"/>
      <c r="ACP112" s="76"/>
      <c r="ACQ112" s="76"/>
      <c r="ACR112" s="76"/>
      <c r="ACS112" s="76"/>
      <c r="ACT112" s="76"/>
      <c r="ACU112" s="76"/>
      <c r="ACV112" s="76"/>
      <c r="ACW112" s="76"/>
      <c r="ACX112" s="76"/>
      <c r="ACY112" s="76"/>
      <c r="ACZ112" s="76"/>
      <c r="ADA112" s="76"/>
      <c r="ADB112" s="76"/>
      <c r="ADC112" s="76"/>
      <c r="ADD112" s="76"/>
      <c r="ADE112" s="76"/>
      <c r="ADF112" s="76"/>
      <c r="ADG112" s="76"/>
      <c r="ADH112" s="76"/>
      <c r="ADI112" s="76"/>
      <c r="ADJ112" s="76"/>
      <c r="ADK112" s="76"/>
      <c r="ADL112" s="76"/>
      <c r="ADM112" s="76"/>
      <c r="ADN112" s="76"/>
      <c r="ADO112" s="76"/>
      <c r="ADP112" s="76"/>
      <c r="ADQ112" s="76"/>
      <c r="ADR112" s="76"/>
      <c r="ADS112" s="76"/>
      <c r="ADT112" s="76"/>
      <c r="ADU112" s="76"/>
      <c r="ADV112" s="76"/>
      <c r="ADW112" s="76"/>
      <c r="ADX112" s="76"/>
      <c r="ADY112" s="76"/>
      <c r="ADZ112" s="76"/>
      <c r="AEA112" s="76"/>
      <c r="AEB112" s="76"/>
      <c r="AEC112" s="76"/>
      <c r="AED112" s="76"/>
      <c r="AEE112" s="76"/>
      <c r="AEF112" s="76"/>
      <c r="AEG112" s="76"/>
      <c r="AEH112" s="76"/>
      <c r="AEI112" s="76"/>
      <c r="AEJ112" s="76"/>
      <c r="AEK112" s="76"/>
      <c r="AEL112" s="76"/>
      <c r="AEM112" s="76"/>
      <c r="AEN112" s="76"/>
      <c r="AEO112" s="76"/>
      <c r="AEP112" s="76"/>
      <c r="AEQ112" s="76"/>
      <c r="AER112" s="76"/>
      <c r="AES112" s="76"/>
      <c r="AET112" s="76"/>
      <c r="AEU112" s="76"/>
      <c r="AEV112" s="76"/>
      <c r="AEW112" s="76"/>
      <c r="AEX112" s="76"/>
      <c r="AEY112" s="76"/>
      <c r="AEZ112" s="76"/>
      <c r="AFA112" s="76"/>
      <c r="AFB112" s="76"/>
      <c r="AFC112" s="76"/>
      <c r="AFD112" s="76"/>
      <c r="AFE112" s="76"/>
      <c r="AFF112" s="76"/>
      <c r="AFG112" s="76"/>
      <c r="AFH112" s="76"/>
      <c r="AFI112" s="76"/>
      <c r="AFJ112" s="76"/>
      <c r="AFK112" s="76"/>
      <c r="AFL112" s="76"/>
      <c r="AFM112" s="76"/>
      <c r="AFN112" s="76"/>
      <c r="AFO112" s="76"/>
      <c r="AFP112" s="76"/>
      <c r="AFQ112" s="76"/>
      <c r="AFR112" s="76"/>
      <c r="AFS112" s="76"/>
      <c r="AFT112" s="76"/>
      <c r="AFU112" s="76"/>
      <c r="AFV112" s="76"/>
      <c r="AFW112" s="76"/>
      <c r="AFX112" s="76"/>
      <c r="AFY112" s="76"/>
      <c r="AFZ112" s="76"/>
      <c r="AGA112" s="76"/>
      <c r="AGB112" s="76"/>
      <c r="AGC112" s="76"/>
      <c r="AGD112" s="76"/>
      <c r="AGE112" s="76"/>
      <c r="AGF112" s="76"/>
      <c r="AGG112" s="76"/>
      <c r="AGH112" s="76"/>
      <c r="AGI112" s="76"/>
      <c r="AGJ112" s="76"/>
      <c r="AGK112" s="76"/>
      <c r="AGL112" s="76"/>
      <c r="AGM112" s="76"/>
      <c r="AGN112" s="76"/>
      <c r="AGO112" s="76"/>
      <c r="AGP112" s="76"/>
      <c r="AGQ112" s="76"/>
      <c r="AGR112" s="76"/>
      <c r="AGS112" s="76"/>
      <c r="AGT112" s="76"/>
      <c r="AGU112" s="76"/>
      <c r="AGV112" s="76"/>
      <c r="AGW112" s="76"/>
      <c r="AGX112" s="76"/>
      <c r="AGY112" s="76"/>
      <c r="AGZ112" s="76"/>
      <c r="AHA112" s="76"/>
      <c r="AHB112" s="76"/>
      <c r="AHC112" s="76"/>
      <c r="AHD112" s="76"/>
      <c r="AHE112" s="76"/>
      <c r="AHF112" s="76"/>
      <c r="AHG112" s="76"/>
      <c r="AHH112" s="76"/>
      <c r="AHI112" s="76"/>
      <c r="AHJ112" s="76"/>
      <c r="AHK112" s="76"/>
      <c r="AHL112" s="76"/>
      <c r="AHM112" s="76"/>
      <c r="AHN112" s="76"/>
      <c r="AHO112" s="76"/>
      <c r="AHP112" s="76"/>
      <c r="AHQ112" s="76"/>
      <c r="AHR112" s="76"/>
      <c r="AHS112" s="76"/>
      <c r="AHT112" s="76"/>
      <c r="AHU112" s="76"/>
      <c r="AHV112" s="76"/>
      <c r="AHW112" s="76"/>
      <c r="AHX112" s="76"/>
      <c r="AHY112" s="76"/>
      <c r="AHZ112" s="76"/>
      <c r="AIA112" s="76"/>
      <c r="AIB112" s="76"/>
      <c r="AIC112" s="76"/>
      <c r="AID112" s="76"/>
      <c r="AIE112" s="76"/>
      <c r="AIF112" s="76"/>
      <c r="AIG112" s="76"/>
      <c r="AIH112" s="76"/>
      <c r="AII112" s="76"/>
      <c r="AIJ112" s="76"/>
      <c r="AIK112" s="76"/>
      <c r="AIL112" s="76"/>
      <c r="AIM112" s="76"/>
      <c r="AIN112" s="76"/>
      <c r="AIO112" s="76"/>
      <c r="AIP112" s="76"/>
      <c r="AIQ112" s="76"/>
      <c r="AIR112" s="76"/>
      <c r="AIS112" s="76"/>
      <c r="AIT112" s="76"/>
      <c r="AIU112" s="76"/>
      <c r="AIV112" s="76"/>
      <c r="AIW112" s="76"/>
      <c r="AIX112" s="76"/>
      <c r="AIY112" s="76"/>
      <c r="AIZ112" s="76"/>
      <c r="AJA112" s="76"/>
      <c r="AJB112" s="76"/>
      <c r="AJC112" s="76"/>
      <c r="AJD112" s="76"/>
      <c r="AJE112" s="76"/>
      <c r="AJF112" s="76"/>
      <c r="AJG112" s="76"/>
      <c r="AJH112" s="76"/>
      <c r="AJI112" s="76"/>
      <c r="AJJ112" s="76"/>
      <c r="AJK112" s="76"/>
      <c r="AJL112" s="76"/>
      <c r="AJM112" s="76"/>
      <c r="AJN112" s="76"/>
      <c r="AJO112" s="76"/>
      <c r="AJP112" s="76"/>
      <c r="AJQ112" s="76"/>
      <c r="AJR112" s="76"/>
      <c r="AJS112" s="76"/>
      <c r="AJT112" s="76"/>
      <c r="AJU112" s="76"/>
      <c r="AJV112" s="76"/>
      <c r="AJW112" s="76"/>
      <c r="AJX112" s="76"/>
      <c r="AJY112" s="76"/>
      <c r="AJZ112" s="76"/>
      <c r="AKA112" s="76"/>
      <c r="AKB112" s="76"/>
      <c r="AKC112" s="76"/>
      <c r="AKD112" s="76"/>
      <c r="AKE112" s="76"/>
      <c r="AKF112" s="76"/>
      <c r="AKG112" s="76"/>
      <c r="AKH112" s="76"/>
      <c r="AKI112" s="76"/>
      <c r="AKJ112" s="76"/>
      <c r="AKK112" s="76"/>
      <c r="AKL112" s="76"/>
      <c r="AKM112" s="76"/>
      <c r="AKN112" s="76"/>
      <c r="AKO112" s="76"/>
      <c r="AKP112" s="76"/>
      <c r="AKQ112" s="76"/>
      <c r="AKR112" s="76"/>
      <c r="AKS112" s="76"/>
      <c r="AKT112" s="76"/>
      <c r="AKU112" s="76"/>
      <c r="AKV112" s="76"/>
      <c r="AKW112" s="76"/>
      <c r="AKX112" s="76"/>
      <c r="AKY112" s="76"/>
      <c r="AKZ112" s="76"/>
      <c r="ALA112" s="76"/>
      <c r="ALB112" s="76"/>
      <c r="ALC112" s="76"/>
      <c r="ALD112" s="76"/>
      <c r="ALE112" s="76"/>
      <c r="ALF112" s="76"/>
      <c r="ALG112" s="76"/>
      <c r="ALH112" s="76"/>
      <c r="ALI112" s="76"/>
      <c r="ALJ112" s="76"/>
      <c r="ALK112" s="76"/>
      <c r="ALL112" s="76"/>
      <c r="ALM112" s="76"/>
      <c r="ALN112" s="76"/>
      <c r="ALO112" s="76"/>
      <c r="ALP112" s="76"/>
      <c r="ALQ112" s="76"/>
      <c r="ALR112" s="76"/>
      <c r="ALS112" s="76"/>
      <c r="ALT112" s="76"/>
      <c r="ALU112" s="76"/>
      <c r="ALV112" s="76"/>
      <c r="ALW112" s="76"/>
      <c r="ALX112" s="76"/>
      <c r="ALY112" s="76"/>
      <c r="ALZ112" s="76"/>
      <c r="AMA112" s="76"/>
      <c r="AMB112" s="76"/>
      <c r="AMC112" s="76"/>
      <c r="AMD112" s="76"/>
      <c r="AME112" s="76"/>
      <c r="AMF112" s="76"/>
      <c r="AMG112" s="76"/>
      <c r="AMH112" s="76"/>
      <c r="AMI112" s="76"/>
      <c r="AMJ112" s="77"/>
    </row>
    <row r="113" spans="1:1024" ht="35.25" customHeight="1">
      <c r="A113" s="25" t="s">
        <v>5</v>
      </c>
      <c r="B113" s="190" t="s">
        <v>171</v>
      </c>
      <c r="C113" s="190"/>
      <c r="D113" s="190"/>
      <c r="E113" s="190"/>
      <c r="F113" s="190"/>
      <c r="G113" s="190"/>
      <c r="H113" s="199">
        <v>64.599999999999994</v>
      </c>
      <c r="I113" s="199"/>
      <c r="J113" s="30"/>
      <c r="K113" s="80" t="s">
        <v>172</v>
      </c>
    </row>
    <row r="114" spans="1:1024" ht="35.25" customHeight="1">
      <c r="A114" s="25" t="s">
        <v>9</v>
      </c>
      <c r="B114" s="190" t="s">
        <v>173</v>
      </c>
      <c r="C114" s="190"/>
      <c r="D114" s="190"/>
      <c r="E114" s="190"/>
      <c r="F114" s="190"/>
      <c r="G114" s="190"/>
      <c r="H114" s="199">
        <v>47.98</v>
      </c>
      <c r="I114" s="199"/>
      <c r="J114" s="30"/>
      <c r="K114" s="80" t="s">
        <v>174</v>
      </c>
    </row>
    <row r="115" spans="1:1024" ht="32.25" customHeight="1">
      <c r="A115" s="25" t="s">
        <v>13</v>
      </c>
      <c r="B115" s="190" t="s">
        <v>175</v>
      </c>
      <c r="C115" s="190"/>
      <c r="D115" s="190"/>
      <c r="E115" s="190"/>
      <c r="F115" s="190"/>
      <c r="G115" s="190"/>
      <c r="H115" s="199">
        <v>0</v>
      </c>
      <c r="I115" s="199"/>
      <c r="J115" s="30"/>
      <c r="K115" s="80" t="s">
        <v>174</v>
      </c>
    </row>
    <row r="116" spans="1:1024" ht="30.75" customHeight="1">
      <c r="A116" s="25" t="s">
        <v>17</v>
      </c>
      <c r="B116" s="190" t="s">
        <v>176</v>
      </c>
      <c r="C116" s="190"/>
      <c r="D116" s="190"/>
      <c r="E116" s="190"/>
      <c r="F116" s="190"/>
      <c r="G116" s="190"/>
      <c r="H116" s="199">
        <v>0</v>
      </c>
      <c r="I116" s="199"/>
      <c r="J116" s="30"/>
      <c r="K116" s="80" t="s">
        <v>174</v>
      </c>
    </row>
    <row r="117" spans="1:1024" ht="15" customHeight="1">
      <c r="A117" s="185" t="s">
        <v>100</v>
      </c>
      <c r="B117" s="185"/>
      <c r="C117" s="185"/>
      <c r="D117" s="185"/>
      <c r="E117" s="185"/>
      <c r="F117" s="185"/>
      <c r="G117" s="185"/>
      <c r="H117" s="186">
        <f>SUM(H113:I116)</f>
        <v>112.57999999999998</v>
      </c>
      <c r="I117" s="186"/>
      <c r="J117" s="81"/>
      <c r="K117" s="82"/>
    </row>
    <row r="118" spans="1:1024" s="85" customFormat="1" ht="15" customHeight="1">
      <c r="A118" s="197"/>
      <c r="B118" s="197"/>
      <c r="C118" s="197"/>
      <c r="D118" s="197"/>
      <c r="E118" s="197"/>
      <c r="F118" s="197"/>
      <c r="G118" s="197"/>
      <c r="H118" s="197"/>
      <c r="I118" s="197"/>
      <c r="J118" s="83"/>
      <c r="K118" s="84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MJ118" s="77"/>
    </row>
    <row r="119" spans="1:1024" s="85" customFormat="1" ht="15" customHeight="1">
      <c r="A119" s="198" t="s">
        <v>177</v>
      </c>
      <c r="B119" s="198"/>
      <c r="C119" s="198"/>
      <c r="D119" s="198"/>
      <c r="E119" s="198"/>
      <c r="F119" s="198"/>
      <c r="G119" s="198"/>
      <c r="H119" s="198"/>
      <c r="I119" s="198"/>
      <c r="J119" s="86"/>
      <c r="K119" s="84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MJ119" s="77"/>
    </row>
    <row r="120" spans="1:1024" s="85" customFormat="1" ht="15" customHeight="1">
      <c r="A120" s="73">
        <v>6</v>
      </c>
      <c r="B120" s="193" t="s">
        <v>178</v>
      </c>
      <c r="C120" s="193"/>
      <c r="D120" s="193"/>
      <c r="E120" s="193"/>
      <c r="F120" s="193"/>
      <c r="G120" s="193"/>
      <c r="H120" s="73" t="s">
        <v>69</v>
      </c>
      <c r="I120" s="73" t="s">
        <v>47</v>
      </c>
      <c r="J120" s="87"/>
      <c r="K120" s="84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MJ120" s="77"/>
    </row>
    <row r="121" spans="1:1024" s="85" customFormat="1" ht="15" customHeight="1">
      <c r="A121" s="25" t="s">
        <v>5</v>
      </c>
      <c r="B121" s="190" t="s">
        <v>179</v>
      </c>
      <c r="C121" s="190"/>
      <c r="D121" s="190"/>
      <c r="E121" s="190"/>
      <c r="F121" s="190"/>
      <c r="G121" s="190"/>
      <c r="H121" s="88">
        <v>0.05</v>
      </c>
      <c r="I121" s="53">
        <f>H137*H121</f>
        <v>169.88920775014003</v>
      </c>
      <c r="J121" s="35"/>
      <c r="K121" s="89" t="s">
        <v>180</v>
      </c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MJ121" s="77"/>
    </row>
    <row r="122" spans="1:1024" s="85" customFormat="1" ht="15" customHeight="1">
      <c r="A122" s="25" t="s">
        <v>9</v>
      </c>
      <c r="B122" s="190" t="s">
        <v>181</v>
      </c>
      <c r="C122" s="190"/>
      <c r="D122" s="190"/>
      <c r="E122" s="190"/>
      <c r="F122" s="190"/>
      <c r="G122" s="190"/>
      <c r="H122" s="88">
        <v>6.7900000000000002E-2</v>
      </c>
      <c r="I122" s="53">
        <f>(I121+H137)*H122</f>
        <v>242.24502133092466</v>
      </c>
      <c r="J122" s="35"/>
      <c r="K122" s="89" t="s">
        <v>182</v>
      </c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MJ122" s="77"/>
    </row>
    <row r="123" spans="1:1024" s="85" customFormat="1" ht="15" customHeight="1">
      <c r="A123" s="25" t="s">
        <v>13</v>
      </c>
      <c r="B123" s="190" t="s">
        <v>183</v>
      </c>
      <c r="C123" s="190"/>
      <c r="D123" s="190"/>
      <c r="E123" s="190"/>
      <c r="F123" s="190"/>
      <c r="G123" s="190"/>
      <c r="H123" s="88"/>
      <c r="I123" s="53"/>
      <c r="J123" s="35"/>
      <c r="K123" s="84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MJ123" s="77"/>
    </row>
    <row r="124" spans="1:1024" ht="15" customHeight="1">
      <c r="A124" s="195" t="s">
        <v>184</v>
      </c>
      <c r="B124" s="195"/>
      <c r="C124" s="196" t="s">
        <v>185</v>
      </c>
      <c r="D124" s="26" t="s">
        <v>186</v>
      </c>
      <c r="E124" s="27"/>
      <c r="F124" s="27"/>
      <c r="G124" s="29"/>
      <c r="H124" s="88">
        <v>6.4999999999999997E-3</v>
      </c>
      <c r="I124" s="53">
        <f>((H137+I121+I122)/(1-(H123)))*H124</f>
        <v>24.764469496545122</v>
      </c>
      <c r="J124" s="35"/>
      <c r="K124" s="90" t="s">
        <v>187</v>
      </c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</row>
    <row r="125" spans="1:1024" ht="15" customHeight="1">
      <c r="A125" s="195" t="s">
        <v>188</v>
      </c>
      <c r="B125" s="195"/>
      <c r="C125" s="196"/>
      <c r="D125" s="26" t="s">
        <v>189</v>
      </c>
      <c r="E125" s="27"/>
      <c r="F125" s="27"/>
      <c r="G125" s="29"/>
      <c r="H125" s="91">
        <v>0.03</v>
      </c>
      <c r="I125" s="53">
        <f>((H137+I121+I122)/(1-(H123)))*H125</f>
        <v>114.29755152251595</v>
      </c>
      <c r="J125" s="35"/>
      <c r="K125" s="90" t="s">
        <v>190</v>
      </c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</row>
    <row r="126" spans="1:1024" ht="15" customHeight="1">
      <c r="A126" s="195" t="s">
        <v>191</v>
      </c>
      <c r="B126" s="195"/>
      <c r="C126" s="92" t="s">
        <v>192</v>
      </c>
      <c r="D126" s="26" t="s">
        <v>193</v>
      </c>
      <c r="E126" s="27"/>
      <c r="F126" s="27"/>
      <c r="G126" s="29"/>
      <c r="H126" s="88">
        <v>0.05</v>
      </c>
      <c r="I126" s="53">
        <f>((H137+I121+I122)/(1-(H123)))*H126</f>
        <v>190.49591920419326</v>
      </c>
      <c r="J126" s="35"/>
      <c r="K126" s="90" t="s">
        <v>194</v>
      </c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</row>
    <row r="127" spans="1:1024" ht="15" customHeight="1">
      <c r="A127" s="185" t="s">
        <v>100</v>
      </c>
      <c r="B127" s="185"/>
      <c r="C127" s="185"/>
      <c r="D127" s="185"/>
      <c r="E127" s="185"/>
      <c r="F127" s="185"/>
      <c r="G127" s="185"/>
      <c r="H127" s="93"/>
      <c r="I127" s="94">
        <f>SUM(I121:I126)</f>
        <v>741.69216930431901</v>
      </c>
      <c r="J127" s="95"/>
      <c r="K127" s="84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</row>
    <row r="128" spans="1:1024" ht="15" customHeight="1">
      <c r="A128" s="187"/>
      <c r="B128" s="187"/>
      <c r="C128" s="187"/>
      <c r="D128" s="187"/>
      <c r="E128" s="187"/>
      <c r="F128" s="187"/>
      <c r="G128" s="187"/>
      <c r="H128" s="187"/>
      <c r="I128" s="187"/>
      <c r="J128" s="96"/>
      <c r="K128" s="84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</row>
    <row r="129" spans="1:1024" s="76" customFormat="1" ht="15" customHeight="1">
      <c r="A129" s="175" t="s">
        <v>195</v>
      </c>
      <c r="B129" s="175"/>
      <c r="C129" s="175"/>
      <c r="D129" s="175"/>
      <c r="E129" s="175"/>
      <c r="F129" s="175"/>
      <c r="G129" s="175"/>
      <c r="H129" s="175"/>
      <c r="I129" s="175"/>
      <c r="J129" s="97"/>
      <c r="K129" s="84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MJ129" s="77"/>
    </row>
    <row r="130" spans="1:1024" s="76" customFormat="1" ht="15" customHeight="1">
      <c r="A130" s="192"/>
      <c r="B130" s="192"/>
      <c r="C130" s="192"/>
      <c r="D130" s="192"/>
      <c r="E130" s="192"/>
      <c r="F130" s="192"/>
      <c r="G130" s="192"/>
      <c r="H130" s="192"/>
      <c r="I130" s="192"/>
      <c r="J130" s="96"/>
      <c r="K130" s="84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MJ130" s="77"/>
    </row>
    <row r="131" spans="1:1024" s="76" customFormat="1" ht="15" customHeight="1">
      <c r="A131" s="193" t="s">
        <v>196</v>
      </c>
      <c r="B131" s="193"/>
      <c r="C131" s="193"/>
      <c r="D131" s="193"/>
      <c r="E131" s="193"/>
      <c r="F131" s="193"/>
      <c r="G131" s="193"/>
      <c r="H131" s="194" t="s">
        <v>47</v>
      </c>
      <c r="I131" s="194"/>
      <c r="J131" s="98"/>
      <c r="K131" s="84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MJ131" s="77"/>
    </row>
    <row r="132" spans="1:1024" s="76" customFormat="1" ht="15" customHeight="1">
      <c r="A132" s="25" t="s">
        <v>5</v>
      </c>
      <c r="B132" s="190" t="s">
        <v>197</v>
      </c>
      <c r="C132" s="190"/>
      <c r="D132" s="190"/>
      <c r="E132" s="190"/>
      <c r="F132" s="190"/>
      <c r="G132" s="190"/>
      <c r="H132" s="191">
        <f>H38</f>
        <v>1518.57</v>
      </c>
      <c r="I132" s="191"/>
      <c r="J132" s="35"/>
      <c r="K132" s="89" t="s">
        <v>198</v>
      </c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MJ132" s="77"/>
    </row>
    <row r="133" spans="1:1024" s="76" customFormat="1" ht="15" customHeight="1">
      <c r="A133" s="25" t="s">
        <v>9</v>
      </c>
      <c r="B133" s="190" t="s">
        <v>199</v>
      </c>
      <c r="C133" s="190"/>
      <c r="D133" s="190"/>
      <c r="E133" s="190"/>
      <c r="F133" s="190"/>
      <c r="G133" s="190"/>
      <c r="H133" s="191">
        <f>H78</f>
        <v>1633.9849800000002</v>
      </c>
      <c r="I133" s="191"/>
      <c r="J133" s="35"/>
      <c r="K133" s="89" t="s">
        <v>200</v>
      </c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MJ133" s="77"/>
    </row>
    <row r="134" spans="1:1024" s="76" customFormat="1" ht="15" customHeight="1">
      <c r="A134" s="25" t="s">
        <v>13</v>
      </c>
      <c r="B134" s="190" t="s">
        <v>201</v>
      </c>
      <c r="C134" s="190"/>
      <c r="D134" s="190"/>
      <c r="E134" s="190"/>
      <c r="F134" s="190"/>
      <c r="G134" s="190"/>
      <c r="H134" s="191">
        <f>H88</f>
        <v>100.3167342</v>
      </c>
      <c r="I134" s="191"/>
      <c r="J134" s="35"/>
      <c r="K134" s="89" t="s">
        <v>202</v>
      </c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MJ134" s="77"/>
    </row>
    <row r="135" spans="1:1024" s="76" customFormat="1" ht="15" customHeight="1">
      <c r="A135" s="25" t="s">
        <v>17</v>
      </c>
      <c r="B135" s="190" t="s">
        <v>203</v>
      </c>
      <c r="C135" s="190"/>
      <c r="D135" s="190"/>
      <c r="E135" s="190"/>
      <c r="F135" s="190"/>
      <c r="G135" s="190"/>
      <c r="H135" s="191">
        <f>H109</f>
        <v>32.332440802799994</v>
      </c>
      <c r="I135" s="191"/>
      <c r="J135" s="35"/>
      <c r="K135" s="89" t="s">
        <v>204</v>
      </c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MJ135" s="77"/>
    </row>
    <row r="136" spans="1:1024" s="76" customFormat="1" ht="15" customHeight="1">
      <c r="A136" s="25" t="s">
        <v>57</v>
      </c>
      <c r="B136" s="190" t="s">
        <v>205</v>
      </c>
      <c r="C136" s="190"/>
      <c r="D136" s="190"/>
      <c r="E136" s="190"/>
      <c r="F136" s="190"/>
      <c r="G136" s="190"/>
      <c r="H136" s="191">
        <f>H117</f>
        <v>112.57999999999998</v>
      </c>
      <c r="I136" s="191"/>
      <c r="J136" s="35"/>
      <c r="K136" s="89" t="s">
        <v>206</v>
      </c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MJ136" s="77"/>
    </row>
    <row r="137" spans="1:1024" s="76" customFormat="1" ht="15" customHeight="1">
      <c r="A137" s="185" t="s">
        <v>207</v>
      </c>
      <c r="B137" s="185"/>
      <c r="C137" s="185"/>
      <c r="D137" s="185"/>
      <c r="E137" s="185"/>
      <c r="F137" s="185"/>
      <c r="G137" s="185"/>
      <c r="H137" s="186">
        <f>SUM(H132:I136)</f>
        <v>3397.7841550028002</v>
      </c>
      <c r="I137" s="186"/>
      <c r="J137" s="95"/>
      <c r="K137" s="89" t="s">
        <v>123</v>
      </c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MJ137" s="77"/>
    </row>
    <row r="138" spans="1:1024" s="76" customFormat="1" ht="15" customHeight="1">
      <c r="A138" s="25" t="s">
        <v>59</v>
      </c>
      <c r="B138" s="190" t="s">
        <v>208</v>
      </c>
      <c r="C138" s="190"/>
      <c r="D138" s="190"/>
      <c r="E138" s="190"/>
      <c r="F138" s="190"/>
      <c r="G138" s="190"/>
      <c r="H138" s="191">
        <f>I127</f>
        <v>741.69216930431901</v>
      </c>
      <c r="I138" s="191"/>
      <c r="J138" s="35"/>
      <c r="K138" s="89" t="s">
        <v>209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MJ138" s="77"/>
    </row>
    <row r="139" spans="1:1024" s="76" customFormat="1" ht="15" customHeight="1">
      <c r="A139" s="185" t="s">
        <v>210</v>
      </c>
      <c r="B139" s="185"/>
      <c r="C139" s="185"/>
      <c r="D139" s="185"/>
      <c r="E139" s="185"/>
      <c r="F139" s="185"/>
      <c r="G139" s="185"/>
      <c r="H139" s="186">
        <f>H137+H138</f>
        <v>4139.4763243071193</v>
      </c>
      <c r="I139" s="186"/>
      <c r="J139" s="95"/>
      <c r="K139" s="89" t="s">
        <v>211</v>
      </c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MJ139" s="77"/>
    </row>
    <row r="140" spans="1:1024" s="76" customFormat="1" ht="15" customHeight="1">
      <c r="A140" s="187"/>
      <c r="B140" s="187"/>
      <c r="C140" s="187"/>
      <c r="D140" s="187"/>
      <c r="E140" s="187"/>
      <c r="F140" s="187"/>
      <c r="G140" s="187"/>
      <c r="H140" s="187"/>
      <c r="I140" s="187"/>
      <c r="J140" s="96"/>
      <c r="K140" s="84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MJ140" s="77"/>
    </row>
    <row r="141" spans="1:1024" s="76" customFormat="1" ht="15" customHeight="1">
      <c r="A141" s="175" t="s">
        <v>212</v>
      </c>
      <c r="B141" s="175"/>
      <c r="C141" s="175"/>
      <c r="D141" s="175"/>
      <c r="E141" s="175"/>
      <c r="F141" s="175"/>
      <c r="G141" s="175"/>
      <c r="H141" s="175"/>
      <c r="I141" s="175"/>
      <c r="J141" s="97"/>
      <c r="K141" s="84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MJ141" s="77"/>
    </row>
    <row r="142" spans="1:1024" s="76" customFormat="1" ht="15" customHeight="1">
      <c r="A142" s="99"/>
      <c r="B142" s="37"/>
      <c r="C142" s="37"/>
      <c r="D142" s="37"/>
      <c r="E142" s="37"/>
      <c r="F142" s="37"/>
      <c r="G142" s="37"/>
      <c r="H142" s="37"/>
      <c r="I142" s="37"/>
      <c r="J142" s="96"/>
      <c r="K142" s="84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MJ142" s="77"/>
    </row>
    <row r="143" spans="1:1024" s="76" customFormat="1" ht="56.25" customHeight="1">
      <c r="A143" s="188" t="s">
        <v>213</v>
      </c>
      <c r="B143" s="188"/>
      <c r="C143" s="100" t="s">
        <v>214</v>
      </c>
      <c r="D143" s="100" t="s">
        <v>215</v>
      </c>
      <c r="E143" s="189" t="s">
        <v>216</v>
      </c>
      <c r="F143" s="189"/>
      <c r="G143" s="100" t="s">
        <v>217</v>
      </c>
      <c r="H143" s="189" t="s">
        <v>218</v>
      </c>
      <c r="I143" s="189"/>
      <c r="J143" s="96"/>
      <c r="K143" s="84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MJ143" s="77"/>
    </row>
    <row r="144" spans="1:1024" s="76" customFormat="1" ht="15" customHeight="1">
      <c r="A144" s="179" t="s">
        <v>163</v>
      </c>
      <c r="B144" s="179"/>
      <c r="C144" s="101">
        <f>H139</f>
        <v>4139.4763243071193</v>
      </c>
      <c r="D144" s="28">
        <v>1</v>
      </c>
      <c r="E144" s="180">
        <f>C144*D144</f>
        <v>4139.4763243071193</v>
      </c>
      <c r="F144" s="180"/>
      <c r="G144" s="102">
        <v>1</v>
      </c>
      <c r="H144" s="181">
        <f>E144*G144</f>
        <v>4139.4763243071193</v>
      </c>
      <c r="I144" s="181"/>
      <c r="J144" s="35"/>
      <c r="K144" s="84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MJ144" s="77"/>
    </row>
    <row r="145" spans="1:1024" s="76" customFormat="1" ht="15" customHeight="1">
      <c r="A145" s="182" t="s">
        <v>219</v>
      </c>
      <c r="B145" s="182"/>
      <c r="C145" s="182"/>
      <c r="D145" s="182"/>
      <c r="E145" s="182"/>
      <c r="F145" s="182"/>
      <c r="G145" s="182"/>
      <c r="H145" s="183">
        <f>H144</f>
        <v>4139.4763243071193</v>
      </c>
      <c r="I145" s="183"/>
      <c r="J145" s="103"/>
      <c r="K145" s="84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MJ145" s="77"/>
    </row>
    <row r="146" spans="1:1024" s="76" customFormat="1" ht="15" customHeight="1">
      <c r="A146" s="184" t="s">
        <v>220</v>
      </c>
      <c r="B146" s="184"/>
      <c r="C146" s="184"/>
      <c r="D146" s="184"/>
      <c r="E146" s="184"/>
      <c r="F146" s="184"/>
      <c r="G146" s="184"/>
      <c r="H146" s="174"/>
      <c r="I146" s="174"/>
      <c r="J146" s="103"/>
      <c r="K146" s="84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MJ146" s="77"/>
    </row>
    <row r="147" spans="1:1024" s="76" customFormat="1" ht="15" customHeight="1">
      <c r="A147" s="173" t="s">
        <v>221</v>
      </c>
      <c r="B147" s="173"/>
      <c r="C147" s="173"/>
      <c r="D147" s="173"/>
      <c r="E147" s="173"/>
      <c r="F147" s="173"/>
      <c r="G147" s="173"/>
      <c r="H147" s="174">
        <f>H145+H146</f>
        <v>4139.4763243071193</v>
      </c>
      <c r="I147" s="174"/>
      <c r="J147" s="103"/>
      <c r="K147" s="84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MJ147" s="77"/>
    </row>
    <row r="148" spans="1:1024" s="76" customFormat="1" ht="15" customHeight="1">
      <c r="A148" s="104"/>
      <c r="B148" s="8"/>
      <c r="C148" s="105"/>
      <c r="D148" s="37"/>
      <c r="E148" s="37"/>
      <c r="F148" s="37"/>
      <c r="G148" s="37"/>
      <c r="H148" s="37"/>
      <c r="I148" s="37"/>
      <c r="J148" s="103"/>
      <c r="K148" s="84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MJ148" s="77"/>
    </row>
    <row r="149" spans="1:1024" s="76" customFormat="1" ht="15" customHeight="1">
      <c r="A149" s="175" t="s">
        <v>222</v>
      </c>
      <c r="B149" s="175"/>
      <c r="C149" s="175"/>
      <c r="D149" s="175"/>
      <c r="E149" s="175"/>
      <c r="F149" s="175"/>
      <c r="G149" s="175"/>
      <c r="H149" s="175"/>
      <c r="I149" s="175"/>
      <c r="J149" s="35"/>
      <c r="K149" s="84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MJ149" s="77"/>
    </row>
    <row r="150" spans="1:1024" s="76" customFormat="1" ht="15" customHeight="1">
      <c r="A150" s="99"/>
      <c r="B150" s="37"/>
      <c r="C150" s="37"/>
      <c r="D150" s="37"/>
      <c r="E150" s="37"/>
      <c r="F150" s="37"/>
      <c r="G150" s="37"/>
      <c r="H150" s="37"/>
      <c r="I150" s="37"/>
      <c r="J150" s="103"/>
      <c r="K150" s="84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MJ150" s="77"/>
    </row>
    <row r="151" spans="1:1024" s="76" customFormat="1" ht="15" customHeight="1">
      <c r="A151" s="176" t="s">
        <v>223</v>
      </c>
      <c r="B151" s="176"/>
      <c r="C151" s="176"/>
      <c r="D151" s="176"/>
      <c r="E151" s="176"/>
      <c r="F151" s="176"/>
      <c r="G151" s="176"/>
      <c r="H151" s="176"/>
      <c r="I151" s="176"/>
      <c r="J151" s="95"/>
      <c r="K151" s="84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MJ151" s="77"/>
    </row>
    <row r="152" spans="1:1024" s="76" customFormat="1" ht="15" customHeight="1">
      <c r="A152" s="177" t="s">
        <v>224</v>
      </c>
      <c r="B152" s="177"/>
      <c r="C152" s="177"/>
      <c r="D152" s="177"/>
      <c r="E152" s="177"/>
      <c r="F152" s="177"/>
      <c r="G152" s="177"/>
      <c r="H152" s="178" t="s">
        <v>225</v>
      </c>
      <c r="I152" s="178"/>
      <c r="J152" s="106"/>
      <c r="K152" s="84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MJ152" s="77"/>
    </row>
    <row r="153" spans="1:1024" s="76" customFormat="1" ht="15" customHeight="1">
      <c r="A153" s="168" t="s">
        <v>226</v>
      </c>
      <c r="B153" s="168"/>
      <c r="C153" s="168"/>
      <c r="D153" s="168"/>
      <c r="E153" s="168"/>
      <c r="F153" s="168"/>
      <c r="G153" s="168"/>
      <c r="H153" s="169">
        <f>H147</f>
        <v>4139.4763243071193</v>
      </c>
      <c r="I153" s="169"/>
      <c r="J153" s="36"/>
      <c r="K153" s="84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MJ153" s="77"/>
    </row>
    <row r="154" spans="1:1024" s="76" customFormat="1" ht="15" customHeight="1" thickBot="1">
      <c r="A154" s="168" t="s">
        <v>227</v>
      </c>
      <c r="B154" s="168"/>
      <c r="C154" s="168"/>
      <c r="D154" s="168"/>
      <c r="E154" s="168"/>
      <c r="F154" s="168"/>
      <c r="G154" s="168"/>
      <c r="H154" s="170">
        <f>G12</f>
        <v>12</v>
      </c>
      <c r="I154" s="170"/>
      <c r="J154" s="36"/>
      <c r="K154" s="84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MJ154" s="77"/>
    </row>
    <row r="155" spans="1:1024" s="76" customFormat="1" ht="15" customHeight="1" thickBot="1">
      <c r="A155" s="171" t="s">
        <v>228</v>
      </c>
      <c r="B155" s="171"/>
      <c r="C155" s="171"/>
      <c r="D155" s="171"/>
      <c r="E155" s="171"/>
      <c r="F155" s="171"/>
      <c r="G155" s="171"/>
      <c r="H155" s="172">
        <f>H153*H154</f>
        <v>49673.715891685431</v>
      </c>
      <c r="I155" s="172"/>
      <c r="J155" s="36"/>
      <c r="K155" s="84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MJ155" s="77"/>
    </row>
  </sheetData>
  <mergeCells count="230">
    <mergeCell ref="A8:I8"/>
    <mergeCell ref="B9:F9"/>
    <mergeCell ref="G9:I9"/>
    <mergeCell ref="B10:F10"/>
    <mergeCell ref="G10:I10"/>
    <mergeCell ref="B11:F11"/>
    <mergeCell ref="G11:I11"/>
    <mergeCell ref="A1:I1"/>
    <mergeCell ref="A2:I2"/>
    <mergeCell ref="C3:I3"/>
    <mergeCell ref="C4:D4"/>
    <mergeCell ref="A6:I6"/>
    <mergeCell ref="A7:I7"/>
    <mergeCell ref="C17:I17"/>
    <mergeCell ref="A18:I18"/>
    <mergeCell ref="A19:I19"/>
    <mergeCell ref="A20:I20"/>
    <mergeCell ref="A21:I21"/>
    <mergeCell ref="A22:I22"/>
    <mergeCell ref="G12:I12"/>
    <mergeCell ref="A13:I13"/>
    <mergeCell ref="A14:I14"/>
    <mergeCell ref="B15:G15"/>
    <mergeCell ref="H15:I15"/>
    <mergeCell ref="B16:G16"/>
    <mergeCell ref="H16:I16"/>
    <mergeCell ref="B26:G26"/>
    <mergeCell ref="H26:I26"/>
    <mergeCell ref="B27:G27"/>
    <mergeCell ref="H27:I27"/>
    <mergeCell ref="A28:I28"/>
    <mergeCell ref="A29:I29"/>
    <mergeCell ref="B23:G23"/>
    <mergeCell ref="H23:I23"/>
    <mergeCell ref="B24:G24"/>
    <mergeCell ref="H24:I24"/>
    <mergeCell ref="B25:G25"/>
    <mergeCell ref="H25:I25"/>
    <mergeCell ref="H33:I33"/>
    <mergeCell ref="B34:G34"/>
    <mergeCell ref="H34:I34"/>
    <mergeCell ref="K34:L34"/>
    <mergeCell ref="B35:G35"/>
    <mergeCell ref="H35:I35"/>
    <mergeCell ref="K35:L35"/>
    <mergeCell ref="B30:G30"/>
    <mergeCell ref="H30:I30"/>
    <mergeCell ref="B31:G31"/>
    <mergeCell ref="H31:I31"/>
    <mergeCell ref="K31:V31"/>
    <mergeCell ref="H32:I32"/>
    <mergeCell ref="K32:V32"/>
    <mergeCell ref="A38:G38"/>
    <mergeCell ref="H38:I38"/>
    <mergeCell ref="A39:I39"/>
    <mergeCell ref="A40:I40"/>
    <mergeCell ref="A41:I41"/>
    <mergeCell ref="B42:G42"/>
    <mergeCell ref="B36:G36"/>
    <mergeCell ref="H36:I36"/>
    <mergeCell ref="K36:L36"/>
    <mergeCell ref="B37:G37"/>
    <mergeCell ref="H37:I37"/>
    <mergeCell ref="K37:L37"/>
    <mergeCell ref="A46:G46"/>
    <mergeCell ref="H46:I46"/>
    <mergeCell ref="A47:I47"/>
    <mergeCell ref="A48:I48"/>
    <mergeCell ref="B49:G49"/>
    <mergeCell ref="B50:G50"/>
    <mergeCell ref="B43:G43"/>
    <mergeCell ref="K43:V43"/>
    <mergeCell ref="B44:G44"/>
    <mergeCell ref="K44:V44"/>
    <mergeCell ref="B45:G45"/>
    <mergeCell ref="K45:V45"/>
    <mergeCell ref="B57:G57"/>
    <mergeCell ref="A58:G58"/>
    <mergeCell ref="A59:I59"/>
    <mergeCell ref="A60:I60"/>
    <mergeCell ref="B61:G61"/>
    <mergeCell ref="H61:I61"/>
    <mergeCell ref="B51:G51"/>
    <mergeCell ref="B52:C52"/>
    <mergeCell ref="B53:G53"/>
    <mergeCell ref="B54:G54"/>
    <mergeCell ref="B55:G55"/>
    <mergeCell ref="B56:G56"/>
    <mergeCell ref="A64:A65"/>
    <mergeCell ref="B64:C65"/>
    <mergeCell ref="H64:I65"/>
    <mergeCell ref="A62:A63"/>
    <mergeCell ref="B62:B63"/>
    <mergeCell ref="H62:I62"/>
    <mergeCell ref="Z62:AA62"/>
    <mergeCell ref="AB62:AC62"/>
    <mergeCell ref="AD62:AE62"/>
    <mergeCell ref="B66:G66"/>
    <mergeCell ref="H66:I66"/>
    <mergeCell ref="B67:G67"/>
    <mergeCell ref="H67:I67"/>
    <mergeCell ref="B68:G68"/>
    <mergeCell ref="H68:I68"/>
    <mergeCell ref="AF62:AG62"/>
    <mergeCell ref="AH62:AK62"/>
    <mergeCell ref="H63:I63"/>
    <mergeCell ref="A73:I73"/>
    <mergeCell ref="B74:G74"/>
    <mergeCell ref="H74:I74"/>
    <mergeCell ref="B75:G75"/>
    <mergeCell ref="H75:I75"/>
    <mergeCell ref="B76:G76"/>
    <mergeCell ref="H76:I76"/>
    <mergeCell ref="B69:G69"/>
    <mergeCell ref="H69:I69"/>
    <mergeCell ref="A70:G70"/>
    <mergeCell ref="H70:I70"/>
    <mergeCell ref="A71:I71"/>
    <mergeCell ref="A72:I72"/>
    <mergeCell ref="B81:G81"/>
    <mergeCell ref="B82:G82"/>
    <mergeCell ref="B83:G83"/>
    <mergeCell ref="B84:G84"/>
    <mergeCell ref="B85:G85"/>
    <mergeCell ref="B86:G86"/>
    <mergeCell ref="B77:G77"/>
    <mergeCell ref="H77:I77"/>
    <mergeCell ref="A78:G78"/>
    <mergeCell ref="H78:I78"/>
    <mergeCell ref="A79:I79"/>
    <mergeCell ref="A80:I80"/>
    <mergeCell ref="B92:G92"/>
    <mergeCell ref="B93:G93"/>
    <mergeCell ref="B94:G94"/>
    <mergeCell ref="B95:G95"/>
    <mergeCell ref="B96:G96"/>
    <mergeCell ref="B97:G97"/>
    <mergeCell ref="B87:G87"/>
    <mergeCell ref="A88:G88"/>
    <mergeCell ref="H88:I88"/>
    <mergeCell ref="A89:I89"/>
    <mergeCell ref="A90:I90"/>
    <mergeCell ref="A91:I91"/>
    <mergeCell ref="A104:I104"/>
    <mergeCell ref="A105:I105"/>
    <mergeCell ref="B106:G106"/>
    <mergeCell ref="H106:I106"/>
    <mergeCell ref="B107:G107"/>
    <mergeCell ref="H107:I107"/>
    <mergeCell ref="A98:G98"/>
    <mergeCell ref="A99:I99"/>
    <mergeCell ref="A100:I100"/>
    <mergeCell ref="B101:G101"/>
    <mergeCell ref="B102:G102"/>
    <mergeCell ref="A103:G103"/>
    <mergeCell ref="H103:I103"/>
    <mergeCell ref="B112:G112"/>
    <mergeCell ref="H112:I112"/>
    <mergeCell ref="B113:G113"/>
    <mergeCell ref="H113:I113"/>
    <mergeCell ref="B114:G114"/>
    <mergeCell ref="H114:I114"/>
    <mergeCell ref="B108:G108"/>
    <mergeCell ref="H108:I108"/>
    <mergeCell ref="A109:G109"/>
    <mergeCell ref="H109:I109"/>
    <mergeCell ref="A110:I110"/>
    <mergeCell ref="A111:I111"/>
    <mergeCell ref="A118:I118"/>
    <mergeCell ref="A119:I119"/>
    <mergeCell ref="B120:G120"/>
    <mergeCell ref="B121:G121"/>
    <mergeCell ref="B122:G122"/>
    <mergeCell ref="B123:G123"/>
    <mergeCell ref="B115:G115"/>
    <mergeCell ref="H115:I115"/>
    <mergeCell ref="B116:G116"/>
    <mergeCell ref="H116:I116"/>
    <mergeCell ref="A117:G117"/>
    <mergeCell ref="H117:I117"/>
    <mergeCell ref="A129:I129"/>
    <mergeCell ref="A130:I130"/>
    <mergeCell ref="A131:G131"/>
    <mergeCell ref="H131:I131"/>
    <mergeCell ref="B132:G132"/>
    <mergeCell ref="H132:I132"/>
    <mergeCell ref="A124:B124"/>
    <mergeCell ref="C124:C125"/>
    <mergeCell ref="A125:B125"/>
    <mergeCell ref="A126:B126"/>
    <mergeCell ref="A127:G127"/>
    <mergeCell ref="A128:I128"/>
    <mergeCell ref="B136:G136"/>
    <mergeCell ref="H136:I136"/>
    <mergeCell ref="A137:G137"/>
    <mergeCell ref="H137:I137"/>
    <mergeCell ref="B138:G138"/>
    <mergeCell ref="H138:I138"/>
    <mergeCell ref="B133:G133"/>
    <mergeCell ref="H133:I133"/>
    <mergeCell ref="B134:G134"/>
    <mergeCell ref="H134:I134"/>
    <mergeCell ref="B135:G135"/>
    <mergeCell ref="H135:I135"/>
    <mergeCell ref="A144:B144"/>
    <mergeCell ref="E144:F144"/>
    <mergeCell ref="H144:I144"/>
    <mergeCell ref="A145:G145"/>
    <mergeCell ref="H145:I145"/>
    <mergeCell ref="A146:G146"/>
    <mergeCell ref="H146:I146"/>
    <mergeCell ref="A139:G139"/>
    <mergeCell ref="H139:I139"/>
    <mergeCell ref="A140:I140"/>
    <mergeCell ref="A141:I141"/>
    <mergeCell ref="A143:B143"/>
    <mergeCell ref="E143:F143"/>
    <mergeCell ref="H143:I143"/>
    <mergeCell ref="A153:G153"/>
    <mergeCell ref="H153:I153"/>
    <mergeCell ref="A154:G154"/>
    <mergeCell ref="H154:I154"/>
    <mergeCell ref="A155:G155"/>
    <mergeCell ref="H155:I155"/>
    <mergeCell ref="A147:G147"/>
    <mergeCell ref="H147:I147"/>
    <mergeCell ref="A149:I149"/>
    <mergeCell ref="A151:I151"/>
    <mergeCell ref="A152:G152"/>
    <mergeCell ref="H152:I152"/>
  </mergeCells>
  <printOptions horizontalCentered="1" headings="1"/>
  <pageMargins left="0.39374999999999999" right="0.39374999999999999" top="0.39374999999999999" bottom="0.39374999999999999" header="0.511811023622047" footer="0.511811023622047"/>
  <pageSetup paperSize="9" scale="68" fitToHeight="0" orientation="landscape" horizontalDpi="300" verticalDpi="300" r:id="rId1"/>
  <rowBreaks count="3" manualBreakCount="3">
    <brk id="46" max="10" man="1"/>
    <brk id="88" max="16383" man="1"/>
    <brk id="1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55"/>
  <sheetViews>
    <sheetView view="pageBreakPreview" topLeftCell="A145" zoomScale="85" zoomScaleNormal="115" zoomScaleSheetLayoutView="85" zoomScalePageLayoutView="115" workbookViewId="0">
      <selection activeCell="K153" sqref="K153"/>
    </sheetView>
  </sheetViews>
  <sheetFormatPr defaultColWidth="9.140625" defaultRowHeight="15"/>
  <cols>
    <col min="1" max="1" width="3.140625" style="107" customWidth="1"/>
    <col min="2" max="2" width="18.85546875" style="76" customWidth="1"/>
    <col min="3" max="3" width="16.140625" style="76" customWidth="1"/>
    <col min="4" max="4" width="11.5703125" style="76" customWidth="1"/>
    <col min="5" max="5" width="13" style="76" customWidth="1"/>
    <col min="6" max="6" width="10.5703125" style="76" customWidth="1"/>
    <col min="7" max="7" width="10" style="76" bestFit="1" customWidth="1"/>
    <col min="8" max="8" width="7.42578125" style="76" customWidth="1"/>
    <col min="9" max="9" width="17.5703125" style="76" customWidth="1"/>
    <col min="10" max="10" width="10.140625" style="76" hidden="1" customWidth="1"/>
    <col min="11" max="11" width="94.7109375" style="2" customWidth="1"/>
    <col min="12" max="26" width="9.140625" style="3"/>
    <col min="27" max="27" width="9.7109375" style="3" customWidth="1"/>
    <col min="28" max="47" width="9.140625" style="3"/>
    <col min="48" max="1023" width="9.140625" style="76"/>
    <col min="1024" max="1024" width="11.5703125" style="77" customWidth="1"/>
    <col min="1025" max="16384" width="9.140625" style="77"/>
  </cols>
  <sheetData>
    <row r="1" spans="1:11" ht="21" customHeight="1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1"/>
    </row>
    <row r="2" spans="1:11" ht="15" customHeight="1">
      <c r="A2" s="204"/>
      <c r="B2" s="204"/>
      <c r="C2" s="204"/>
      <c r="D2" s="204"/>
      <c r="E2" s="204"/>
      <c r="F2" s="204"/>
      <c r="G2" s="204"/>
      <c r="H2" s="204"/>
      <c r="I2" s="204"/>
      <c r="J2" s="4"/>
    </row>
    <row r="3" spans="1:11" ht="15" customHeight="1">
      <c r="A3" s="5"/>
      <c r="B3" s="6" t="s">
        <v>1</v>
      </c>
      <c r="C3" s="249"/>
      <c r="D3" s="249"/>
      <c r="E3" s="249"/>
      <c r="F3" s="249"/>
      <c r="G3" s="249"/>
      <c r="H3" s="249"/>
      <c r="I3" s="249"/>
      <c r="J3" s="7"/>
    </row>
    <row r="4" spans="1:11" ht="15" customHeight="1">
      <c r="A4" s="5"/>
      <c r="B4" s="6" t="s">
        <v>2</v>
      </c>
      <c r="C4" s="250"/>
      <c r="D4" s="250"/>
      <c r="E4" s="8"/>
      <c r="F4" s="8"/>
      <c r="G4" s="8"/>
      <c r="H4" s="8"/>
      <c r="I4" s="8"/>
      <c r="J4" s="7"/>
    </row>
    <row r="5" spans="1:11" ht="15" customHeight="1">
      <c r="A5" s="5"/>
      <c r="B5" s="6"/>
      <c r="C5" s="8"/>
      <c r="D5" s="8"/>
      <c r="E5" s="8"/>
      <c r="F5" s="8"/>
      <c r="G5" s="8"/>
      <c r="H5" s="8"/>
      <c r="I5" s="8"/>
      <c r="J5" s="7"/>
    </row>
    <row r="6" spans="1:11" ht="15" customHeight="1">
      <c r="A6" s="204"/>
      <c r="B6" s="204"/>
      <c r="C6" s="204"/>
      <c r="D6" s="204"/>
      <c r="E6" s="204"/>
      <c r="F6" s="204"/>
      <c r="G6" s="204"/>
      <c r="H6" s="204"/>
      <c r="I6" s="204"/>
      <c r="J6" s="7"/>
    </row>
    <row r="7" spans="1:11" ht="15" customHeight="1">
      <c r="A7" s="242" t="s">
        <v>3</v>
      </c>
      <c r="B7" s="242"/>
      <c r="C7" s="242"/>
      <c r="D7" s="242"/>
      <c r="E7" s="242"/>
      <c r="F7" s="242"/>
      <c r="G7" s="242"/>
      <c r="H7" s="242"/>
      <c r="I7" s="242"/>
      <c r="J7" s="7"/>
      <c r="K7" s="9" t="s">
        <v>4</v>
      </c>
    </row>
    <row r="8" spans="1:11" ht="15" customHeight="1">
      <c r="A8" s="204"/>
      <c r="B8" s="204"/>
      <c r="C8" s="204"/>
      <c r="D8" s="204"/>
      <c r="E8" s="204"/>
      <c r="F8" s="204"/>
      <c r="G8" s="204"/>
      <c r="H8" s="204"/>
      <c r="I8" s="204"/>
      <c r="J8" s="4"/>
    </row>
    <row r="9" spans="1:11" ht="15" customHeight="1">
      <c r="A9" s="10" t="s">
        <v>5</v>
      </c>
      <c r="B9" s="237" t="s">
        <v>6</v>
      </c>
      <c r="C9" s="237"/>
      <c r="D9" s="237"/>
      <c r="E9" s="237"/>
      <c r="F9" s="237"/>
      <c r="G9" s="247" t="s">
        <v>7</v>
      </c>
      <c r="H9" s="247"/>
      <c r="I9" s="247"/>
      <c r="J9" s="11"/>
      <c r="K9" s="2" t="s">
        <v>8</v>
      </c>
    </row>
    <row r="10" spans="1:11" ht="15" customHeight="1">
      <c r="A10" s="10" t="s">
        <v>9</v>
      </c>
      <c r="B10" s="237" t="s">
        <v>10</v>
      </c>
      <c r="C10" s="237"/>
      <c r="D10" s="237"/>
      <c r="E10" s="237"/>
      <c r="F10" s="237"/>
      <c r="G10" s="179" t="s">
        <v>11</v>
      </c>
      <c r="H10" s="179"/>
      <c r="I10" s="179"/>
      <c r="J10" s="11"/>
      <c r="K10" s="2" t="s">
        <v>12</v>
      </c>
    </row>
    <row r="11" spans="1:11" ht="15" customHeight="1">
      <c r="A11" s="12" t="s">
        <v>13</v>
      </c>
      <c r="B11" s="248" t="s">
        <v>14</v>
      </c>
      <c r="C11" s="248"/>
      <c r="D11" s="248"/>
      <c r="E11" s="248"/>
      <c r="F11" s="248"/>
      <c r="G11" s="244" t="s">
        <v>15</v>
      </c>
      <c r="H11" s="244"/>
      <c r="I11" s="244"/>
      <c r="J11" s="4"/>
      <c r="K11" s="2" t="s">
        <v>16</v>
      </c>
    </row>
    <row r="12" spans="1:11" ht="15" customHeight="1">
      <c r="A12" s="10" t="s">
        <v>17</v>
      </c>
      <c r="B12" s="13" t="s">
        <v>18</v>
      </c>
      <c r="C12" s="14"/>
      <c r="D12" s="14"/>
      <c r="E12" s="14"/>
      <c r="F12" s="14"/>
      <c r="G12" s="244">
        <v>12</v>
      </c>
      <c r="H12" s="244"/>
      <c r="I12" s="244"/>
      <c r="J12" s="4"/>
      <c r="K12" s="2" t="s">
        <v>19</v>
      </c>
    </row>
    <row r="13" spans="1:11" ht="15" customHeight="1">
      <c r="A13" s="204"/>
      <c r="B13" s="204"/>
      <c r="C13" s="204"/>
      <c r="D13" s="204"/>
      <c r="E13" s="204"/>
      <c r="F13" s="204"/>
      <c r="G13" s="204"/>
      <c r="H13" s="204"/>
      <c r="I13" s="204"/>
      <c r="J13" s="4"/>
    </row>
    <row r="14" spans="1:11" ht="15" customHeight="1">
      <c r="A14" s="242" t="s">
        <v>20</v>
      </c>
      <c r="B14" s="242"/>
      <c r="C14" s="242"/>
      <c r="D14" s="242"/>
      <c r="E14" s="242"/>
      <c r="F14" s="242"/>
      <c r="G14" s="242"/>
      <c r="H14" s="242"/>
      <c r="I14" s="242"/>
      <c r="J14" s="4"/>
    </row>
    <row r="15" spans="1:11" ht="15" customHeight="1">
      <c r="A15" s="10">
        <v>1</v>
      </c>
      <c r="B15" s="237" t="s">
        <v>21</v>
      </c>
      <c r="C15" s="237"/>
      <c r="D15" s="237"/>
      <c r="E15" s="237"/>
      <c r="F15" s="237"/>
      <c r="G15" s="237"/>
      <c r="H15" s="244" t="s">
        <v>22</v>
      </c>
      <c r="I15" s="244"/>
      <c r="J15" s="4"/>
      <c r="K15" s="2" t="s">
        <v>23</v>
      </c>
    </row>
    <row r="16" spans="1:11" ht="15" customHeight="1">
      <c r="A16" s="10">
        <v>2</v>
      </c>
      <c r="B16" s="237" t="s">
        <v>24</v>
      </c>
      <c r="C16" s="237"/>
      <c r="D16" s="237"/>
      <c r="E16" s="237"/>
      <c r="F16" s="237"/>
      <c r="G16" s="237"/>
      <c r="H16" s="244">
        <v>3302.54</v>
      </c>
      <c r="I16" s="244"/>
      <c r="J16" s="4"/>
      <c r="K16" s="2" t="s">
        <v>25</v>
      </c>
    </row>
    <row r="17" spans="1:22" ht="15" customHeight="1">
      <c r="A17" s="10">
        <v>1</v>
      </c>
      <c r="B17" s="13" t="s">
        <v>26</v>
      </c>
      <c r="C17" s="241" t="s">
        <v>235</v>
      </c>
      <c r="D17" s="241"/>
      <c r="E17" s="241"/>
      <c r="F17" s="241"/>
      <c r="G17" s="241"/>
      <c r="H17" s="241"/>
      <c r="I17" s="241"/>
      <c r="J17" s="4"/>
      <c r="K17" s="2" t="s">
        <v>28</v>
      </c>
    </row>
    <row r="18" spans="1:22" ht="15" customHeight="1">
      <c r="A18" s="204"/>
      <c r="B18" s="204"/>
      <c r="C18" s="204"/>
      <c r="D18" s="204"/>
      <c r="E18" s="204"/>
      <c r="F18" s="204"/>
      <c r="G18" s="204"/>
      <c r="H18" s="204"/>
      <c r="I18" s="204"/>
      <c r="J18" s="4"/>
    </row>
    <row r="19" spans="1:22" ht="15" customHeight="1">
      <c r="A19" s="242" t="s">
        <v>29</v>
      </c>
      <c r="B19" s="242"/>
      <c r="C19" s="242"/>
      <c r="D19" s="242"/>
      <c r="E19" s="242"/>
      <c r="F19" s="242"/>
      <c r="G19" s="242"/>
      <c r="H19" s="242"/>
      <c r="I19" s="242"/>
      <c r="J19" s="15"/>
    </row>
    <row r="20" spans="1:22" ht="15" customHeight="1">
      <c r="A20" s="204" t="s">
        <v>30</v>
      </c>
      <c r="B20" s="204"/>
      <c r="C20" s="204"/>
      <c r="D20" s="204"/>
      <c r="E20" s="204"/>
      <c r="F20" s="204"/>
      <c r="G20" s="204"/>
      <c r="H20" s="204"/>
      <c r="I20" s="204"/>
      <c r="J20" s="4"/>
    </row>
    <row r="21" spans="1:22" ht="15" customHeight="1">
      <c r="A21" s="243" t="s">
        <v>31</v>
      </c>
      <c r="B21" s="243"/>
      <c r="C21" s="243"/>
      <c r="D21" s="243"/>
      <c r="E21" s="243"/>
      <c r="F21" s="243"/>
      <c r="G21" s="243"/>
      <c r="H21" s="243"/>
      <c r="I21" s="243"/>
      <c r="J21" s="16"/>
    </row>
    <row r="22" spans="1:22" ht="15" customHeight="1">
      <c r="A22" s="200" t="s">
        <v>32</v>
      </c>
      <c r="B22" s="200"/>
      <c r="C22" s="200"/>
      <c r="D22" s="200"/>
      <c r="E22" s="200"/>
      <c r="F22" s="200"/>
      <c r="G22" s="200"/>
      <c r="H22" s="200"/>
      <c r="I22" s="200"/>
      <c r="J22" s="16"/>
    </row>
    <row r="23" spans="1:22" ht="15" customHeight="1">
      <c r="A23" s="17">
        <v>1</v>
      </c>
      <c r="B23" s="208" t="s">
        <v>33</v>
      </c>
      <c r="C23" s="208"/>
      <c r="D23" s="208"/>
      <c r="E23" s="208"/>
      <c r="F23" s="208"/>
      <c r="G23" s="208"/>
      <c r="H23" s="238" t="s">
        <v>231</v>
      </c>
      <c r="I23" s="238"/>
      <c r="J23" s="16"/>
      <c r="K23" s="2" t="s">
        <v>35</v>
      </c>
    </row>
    <row r="24" spans="1:22" ht="15" customHeight="1">
      <c r="A24" s="17">
        <v>2</v>
      </c>
      <c r="B24" s="208" t="s">
        <v>36</v>
      </c>
      <c r="C24" s="208"/>
      <c r="D24" s="208"/>
      <c r="E24" s="208"/>
      <c r="F24" s="208"/>
      <c r="G24" s="208"/>
      <c r="H24" s="238" t="s">
        <v>232</v>
      </c>
      <c r="I24" s="238"/>
      <c r="J24" s="16"/>
      <c r="K24" s="2" t="s">
        <v>38</v>
      </c>
    </row>
    <row r="25" spans="1:22" ht="15" customHeight="1">
      <c r="A25" s="17">
        <v>3</v>
      </c>
      <c r="B25" s="208" t="s">
        <v>39</v>
      </c>
      <c r="C25" s="208"/>
      <c r="D25" s="208"/>
      <c r="E25" s="208"/>
      <c r="F25" s="208"/>
      <c r="G25" s="208"/>
      <c r="H25" s="240">
        <v>1430</v>
      </c>
      <c r="I25" s="240"/>
      <c r="J25" s="18"/>
      <c r="K25" s="2" t="s">
        <v>40</v>
      </c>
    </row>
    <row r="26" spans="1:22" ht="15" customHeight="1">
      <c r="A26" s="17">
        <v>4</v>
      </c>
      <c r="B26" s="208" t="s">
        <v>41</v>
      </c>
      <c r="C26" s="208"/>
      <c r="D26" s="208"/>
      <c r="E26" s="208"/>
      <c r="F26" s="208"/>
      <c r="G26" s="208"/>
      <c r="H26" s="238" t="s">
        <v>236</v>
      </c>
      <c r="I26" s="238"/>
      <c r="J26" s="19"/>
      <c r="K26" s="2" t="s">
        <v>42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ht="15" customHeight="1">
      <c r="A27" s="17">
        <v>5</v>
      </c>
      <c r="B27" s="208" t="s">
        <v>43</v>
      </c>
      <c r="C27" s="208"/>
      <c r="D27" s="208"/>
      <c r="E27" s="208"/>
      <c r="F27" s="208"/>
      <c r="G27" s="208"/>
      <c r="H27" s="239">
        <v>44662</v>
      </c>
      <c r="I27" s="239"/>
      <c r="J27" s="19"/>
      <c r="K27" s="2" t="s">
        <v>44</v>
      </c>
    </row>
    <row r="28" spans="1:22" ht="15" customHeight="1">
      <c r="A28" s="231"/>
      <c r="B28" s="231"/>
      <c r="C28" s="231"/>
      <c r="D28" s="231"/>
      <c r="E28" s="231"/>
      <c r="F28" s="231"/>
      <c r="G28" s="231"/>
      <c r="H28" s="231"/>
      <c r="I28" s="231"/>
      <c r="J28" s="4"/>
    </row>
    <row r="29" spans="1:22" ht="15" customHeight="1">
      <c r="A29" s="198" t="s">
        <v>45</v>
      </c>
      <c r="B29" s="198"/>
      <c r="C29" s="198"/>
      <c r="D29" s="198"/>
      <c r="E29" s="198"/>
      <c r="F29" s="198"/>
      <c r="G29" s="198"/>
      <c r="H29" s="198"/>
      <c r="I29" s="198"/>
      <c r="J29" s="21"/>
    </row>
    <row r="30" spans="1:22" ht="15" customHeight="1">
      <c r="A30" s="22">
        <v>1</v>
      </c>
      <c r="B30" s="200" t="s">
        <v>46</v>
      </c>
      <c r="C30" s="200"/>
      <c r="D30" s="200"/>
      <c r="E30" s="200"/>
      <c r="F30" s="200"/>
      <c r="G30" s="200"/>
      <c r="H30" s="236" t="s">
        <v>47</v>
      </c>
      <c r="I30" s="236"/>
      <c r="J30" s="23"/>
    </row>
    <row r="31" spans="1:22" ht="15" customHeight="1">
      <c r="A31" s="17" t="s">
        <v>5</v>
      </c>
      <c r="B31" s="237" t="s">
        <v>48</v>
      </c>
      <c r="C31" s="237"/>
      <c r="D31" s="237"/>
      <c r="E31" s="237"/>
      <c r="F31" s="237"/>
      <c r="G31" s="237"/>
      <c r="H31" s="191">
        <v>1430</v>
      </c>
      <c r="I31" s="191"/>
      <c r="J31" s="24">
        <f>((H31/(H25/220)))</f>
        <v>220</v>
      </c>
      <c r="K31" s="227" t="s">
        <v>49</v>
      </c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</row>
    <row r="32" spans="1:22" ht="39" customHeight="1">
      <c r="A32" s="25" t="s">
        <v>9</v>
      </c>
      <c r="B32" s="26" t="s">
        <v>50</v>
      </c>
      <c r="C32" s="27"/>
      <c r="D32" s="28" t="s">
        <v>51</v>
      </c>
      <c r="E32" s="28" t="s">
        <v>52</v>
      </c>
      <c r="F32" s="27"/>
      <c r="G32" s="29"/>
      <c r="H32" s="191">
        <f>IF(E32="N",0,H31*0.3)</f>
        <v>0</v>
      </c>
      <c r="I32" s="191"/>
      <c r="J32" s="30"/>
      <c r="K32" s="230" t="s">
        <v>53</v>
      </c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</row>
    <row r="33" spans="1:22" ht="55.5" customHeight="1">
      <c r="A33" s="25" t="s">
        <v>13</v>
      </c>
      <c r="B33" s="26" t="s">
        <v>54</v>
      </c>
      <c r="C33" s="27"/>
      <c r="D33" s="28" t="s">
        <v>51</v>
      </c>
      <c r="E33" s="28" t="s">
        <v>52</v>
      </c>
      <c r="F33" s="31">
        <v>0.2</v>
      </c>
      <c r="G33" s="32"/>
      <c r="H33" s="234">
        <f>IF(E33="N",0,F33*H31)</f>
        <v>0</v>
      </c>
      <c r="I33" s="234"/>
      <c r="J33" s="30"/>
      <c r="K33" s="33" t="s">
        <v>55</v>
      </c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ht="15" customHeight="1">
      <c r="A34" s="17" t="s">
        <v>17</v>
      </c>
      <c r="B34" s="235" t="s">
        <v>56</v>
      </c>
      <c r="C34" s="235"/>
      <c r="D34" s="235"/>
      <c r="E34" s="235"/>
      <c r="F34" s="235"/>
      <c r="G34" s="235"/>
      <c r="H34" s="191"/>
      <c r="I34" s="191"/>
      <c r="J34" s="35"/>
      <c r="K34" s="227"/>
      <c r="L34" s="227"/>
    </row>
    <row r="35" spans="1:22" ht="15" customHeight="1">
      <c r="A35" s="17" t="s">
        <v>57</v>
      </c>
      <c r="B35" s="232" t="s">
        <v>58</v>
      </c>
      <c r="C35" s="232"/>
      <c r="D35" s="232"/>
      <c r="E35" s="232"/>
      <c r="F35" s="232"/>
      <c r="G35" s="232"/>
      <c r="H35" s="191"/>
      <c r="I35" s="191"/>
      <c r="J35" s="35"/>
      <c r="K35" s="227"/>
      <c r="L35" s="227"/>
      <c r="P35" s="36"/>
    </row>
    <row r="36" spans="1:22" ht="15" customHeight="1">
      <c r="A36" s="10" t="s">
        <v>59</v>
      </c>
      <c r="B36" s="232" t="s">
        <v>60</v>
      </c>
      <c r="C36" s="232"/>
      <c r="D36" s="232"/>
      <c r="E36" s="232"/>
      <c r="F36" s="232"/>
      <c r="G36" s="232"/>
      <c r="H36" s="199"/>
      <c r="I36" s="199"/>
      <c r="J36" s="37"/>
      <c r="K36" s="227"/>
      <c r="L36" s="227"/>
      <c r="N36" s="38"/>
    </row>
    <row r="37" spans="1:22" ht="15" customHeight="1">
      <c r="A37" s="17" t="s">
        <v>61</v>
      </c>
      <c r="B37" s="208" t="s">
        <v>233</v>
      </c>
      <c r="C37" s="208"/>
      <c r="D37" s="208"/>
      <c r="E37" s="208"/>
      <c r="F37" s="208"/>
      <c r="G37" s="208"/>
      <c r="H37" s="233">
        <f>0.15*1430</f>
        <v>214.5</v>
      </c>
      <c r="I37" s="233"/>
      <c r="J37" s="39"/>
      <c r="K37" s="227" t="s">
        <v>234</v>
      </c>
      <c r="L37" s="227"/>
    </row>
    <row r="38" spans="1:22" ht="15" customHeight="1">
      <c r="A38" s="201" t="s">
        <v>63</v>
      </c>
      <c r="B38" s="201"/>
      <c r="C38" s="201"/>
      <c r="D38" s="201"/>
      <c r="E38" s="201"/>
      <c r="F38" s="201"/>
      <c r="G38" s="201"/>
      <c r="H38" s="209">
        <f>SUM(H31:I37)</f>
        <v>1644.5</v>
      </c>
      <c r="I38" s="209"/>
      <c r="J38" s="40"/>
      <c r="K38" s="2" t="s">
        <v>64</v>
      </c>
    </row>
    <row r="39" spans="1:22" ht="15" customHeight="1">
      <c r="A39" s="231"/>
      <c r="B39" s="231"/>
      <c r="C39" s="231"/>
      <c r="D39" s="231"/>
      <c r="E39" s="231"/>
      <c r="F39" s="231"/>
      <c r="G39" s="231"/>
      <c r="H39" s="231"/>
      <c r="I39" s="231"/>
      <c r="J39" s="4"/>
    </row>
    <row r="40" spans="1:22" ht="15" customHeight="1">
      <c r="A40" s="198" t="s">
        <v>65</v>
      </c>
      <c r="B40" s="198"/>
      <c r="C40" s="198"/>
      <c r="D40" s="198"/>
      <c r="E40" s="198"/>
      <c r="F40" s="198"/>
      <c r="G40" s="198"/>
      <c r="H40" s="198"/>
      <c r="I40" s="198"/>
      <c r="J40" s="4"/>
    </row>
    <row r="41" spans="1:22" ht="15" customHeight="1">
      <c r="A41" s="200" t="s">
        <v>66</v>
      </c>
      <c r="B41" s="200"/>
      <c r="C41" s="200"/>
      <c r="D41" s="200"/>
      <c r="E41" s="200"/>
      <c r="F41" s="200"/>
      <c r="G41" s="200"/>
      <c r="H41" s="200"/>
      <c r="I41" s="200"/>
      <c r="J41" s="4"/>
    </row>
    <row r="42" spans="1:22" ht="15" customHeight="1">
      <c r="A42" s="22" t="s">
        <v>67</v>
      </c>
      <c r="B42" s="200" t="s">
        <v>68</v>
      </c>
      <c r="C42" s="200"/>
      <c r="D42" s="200"/>
      <c r="E42" s="200"/>
      <c r="F42" s="200"/>
      <c r="G42" s="200"/>
      <c r="H42" s="22" t="s">
        <v>69</v>
      </c>
      <c r="I42" s="41" t="s">
        <v>47</v>
      </c>
      <c r="J42" s="4"/>
    </row>
    <row r="43" spans="1:22" ht="15" customHeight="1">
      <c r="A43" s="17" t="s">
        <v>5</v>
      </c>
      <c r="B43" s="226" t="s">
        <v>70</v>
      </c>
      <c r="C43" s="226"/>
      <c r="D43" s="226"/>
      <c r="E43" s="226"/>
      <c r="F43" s="226"/>
      <c r="G43" s="226"/>
      <c r="H43" s="42">
        <f>1/12</f>
        <v>8.3333333333333329E-2</v>
      </c>
      <c r="I43" s="43">
        <f>H43*H38</f>
        <v>137.04166666666666</v>
      </c>
      <c r="J43" s="4"/>
      <c r="K43" s="227" t="s">
        <v>71</v>
      </c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</row>
    <row r="44" spans="1:22" ht="25.9" customHeight="1">
      <c r="A44" s="17" t="s">
        <v>9</v>
      </c>
      <c r="B44" s="228" t="s">
        <v>72</v>
      </c>
      <c r="C44" s="228"/>
      <c r="D44" s="228"/>
      <c r="E44" s="228"/>
      <c r="F44" s="228"/>
      <c r="G44" s="228"/>
      <c r="H44" s="44">
        <f>(1/12)+(1/3/12)</f>
        <v>0.1111111111111111</v>
      </c>
      <c r="I44" s="43">
        <f>H44*H38</f>
        <v>182.7222222222222</v>
      </c>
      <c r="J44" s="4"/>
      <c r="K44" s="227" t="s">
        <v>73</v>
      </c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</row>
    <row r="45" spans="1:22" ht="37.5" customHeight="1">
      <c r="A45" s="25" t="s">
        <v>13</v>
      </c>
      <c r="B45" s="229" t="s">
        <v>74</v>
      </c>
      <c r="C45" s="229"/>
      <c r="D45" s="229"/>
      <c r="E45" s="229"/>
      <c r="F45" s="229"/>
      <c r="G45" s="229"/>
      <c r="H45" s="45">
        <f>(H43+H44)*H58</f>
        <v>7.1555555555555553E-2</v>
      </c>
      <c r="I45" s="46">
        <f>H45*H38</f>
        <v>117.67311111111111</v>
      </c>
      <c r="J45" s="4"/>
      <c r="K45" s="230" t="s">
        <v>75</v>
      </c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</row>
    <row r="46" spans="1:22" ht="15" customHeight="1">
      <c r="A46" s="201" t="s">
        <v>76</v>
      </c>
      <c r="B46" s="201"/>
      <c r="C46" s="201"/>
      <c r="D46" s="201"/>
      <c r="E46" s="201"/>
      <c r="F46" s="201"/>
      <c r="G46" s="201"/>
      <c r="H46" s="209">
        <f>SUM(I43:I45)</f>
        <v>437.43699999999995</v>
      </c>
      <c r="I46" s="209"/>
      <c r="J46" s="4"/>
      <c r="K46" s="2" t="s">
        <v>77</v>
      </c>
    </row>
    <row r="47" spans="1:22" ht="15" customHeight="1">
      <c r="A47" s="210"/>
      <c r="B47" s="210"/>
      <c r="C47" s="210"/>
      <c r="D47" s="210"/>
      <c r="E47" s="210"/>
      <c r="F47" s="210"/>
      <c r="G47" s="210"/>
      <c r="H47" s="210"/>
      <c r="I47" s="210"/>
      <c r="J47" s="4"/>
    </row>
    <row r="48" spans="1:22" ht="15" customHeight="1">
      <c r="A48" s="200" t="s">
        <v>78</v>
      </c>
      <c r="B48" s="200"/>
      <c r="C48" s="200"/>
      <c r="D48" s="200"/>
      <c r="E48" s="200"/>
      <c r="F48" s="200"/>
      <c r="G48" s="200"/>
      <c r="H48" s="200"/>
      <c r="I48" s="200"/>
      <c r="J48" s="4"/>
    </row>
    <row r="49" spans="1:37" ht="15" customHeight="1">
      <c r="A49" s="22" t="s">
        <v>79</v>
      </c>
      <c r="B49" s="200" t="s">
        <v>80</v>
      </c>
      <c r="C49" s="200"/>
      <c r="D49" s="200"/>
      <c r="E49" s="200"/>
      <c r="F49" s="200"/>
      <c r="G49" s="200"/>
      <c r="H49" s="22" t="s">
        <v>69</v>
      </c>
      <c r="I49" s="41" t="s">
        <v>47</v>
      </c>
      <c r="J49" s="4"/>
    </row>
    <row r="50" spans="1:37" ht="15" customHeight="1">
      <c r="A50" s="17" t="s">
        <v>5</v>
      </c>
      <c r="B50" s="208" t="s">
        <v>81</v>
      </c>
      <c r="C50" s="208"/>
      <c r="D50" s="208"/>
      <c r="E50" s="208"/>
      <c r="F50" s="208"/>
      <c r="G50" s="208"/>
      <c r="H50" s="47">
        <v>0.2</v>
      </c>
      <c r="I50" s="48">
        <f t="shared" ref="I50:I57" si="0">H50*$H$38</f>
        <v>328.90000000000003</v>
      </c>
      <c r="J50" s="4"/>
      <c r="K50" s="2" t="s">
        <v>82</v>
      </c>
    </row>
    <row r="51" spans="1:37" ht="15" customHeight="1">
      <c r="A51" s="17" t="s">
        <v>9</v>
      </c>
      <c r="B51" s="208" t="s">
        <v>83</v>
      </c>
      <c r="C51" s="208"/>
      <c r="D51" s="208"/>
      <c r="E51" s="208"/>
      <c r="F51" s="208"/>
      <c r="G51" s="208"/>
      <c r="H51" s="47">
        <v>2.5000000000000001E-2</v>
      </c>
      <c r="I51" s="48">
        <f t="shared" si="0"/>
        <v>41.112500000000004</v>
      </c>
      <c r="J51" s="4"/>
      <c r="K51" s="2" t="s">
        <v>84</v>
      </c>
    </row>
    <row r="52" spans="1:37" ht="42.2" customHeight="1">
      <c r="A52" s="49" t="s">
        <v>13</v>
      </c>
      <c r="B52" s="225" t="s">
        <v>85</v>
      </c>
      <c r="C52" s="225"/>
      <c r="D52" s="25" t="s">
        <v>86</v>
      </c>
      <c r="E52" s="50">
        <v>3</v>
      </c>
      <c r="F52" s="51" t="s">
        <v>87</v>
      </c>
      <c r="G52" s="50">
        <v>1</v>
      </c>
      <c r="H52" s="52">
        <f>E52*G52/100</f>
        <v>0.03</v>
      </c>
      <c r="I52" s="53">
        <f t="shared" si="0"/>
        <v>49.335000000000001</v>
      </c>
      <c r="J52" s="4"/>
      <c r="K52" s="2" t="s">
        <v>88</v>
      </c>
    </row>
    <row r="53" spans="1:37" ht="15" customHeight="1">
      <c r="A53" s="49" t="s">
        <v>17</v>
      </c>
      <c r="B53" s="208" t="s">
        <v>89</v>
      </c>
      <c r="C53" s="208"/>
      <c r="D53" s="208"/>
      <c r="E53" s="208"/>
      <c r="F53" s="208"/>
      <c r="G53" s="208"/>
      <c r="H53" s="47">
        <v>1.4999999999999999E-2</v>
      </c>
      <c r="I53" s="48">
        <f t="shared" si="0"/>
        <v>24.6675</v>
      </c>
      <c r="J53" s="4"/>
      <c r="K53" s="2" t="s">
        <v>90</v>
      </c>
    </row>
    <row r="54" spans="1:37" ht="15" customHeight="1">
      <c r="A54" s="17" t="s">
        <v>57</v>
      </c>
      <c r="B54" s="208" t="s">
        <v>91</v>
      </c>
      <c r="C54" s="208"/>
      <c r="D54" s="208"/>
      <c r="E54" s="208"/>
      <c r="F54" s="208"/>
      <c r="G54" s="208"/>
      <c r="H54" s="54">
        <v>0.01</v>
      </c>
      <c r="I54" s="48">
        <f t="shared" si="0"/>
        <v>16.445</v>
      </c>
      <c r="J54" s="4"/>
      <c r="K54" s="2" t="s">
        <v>92</v>
      </c>
    </row>
    <row r="55" spans="1:37" ht="15" customHeight="1">
      <c r="A55" s="17" t="s">
        <v>59</v>
      </c>
      <c r="B55" s="208" t="s">
        <v>93</v>
      </c>
      <c r="C55" s="208"/>
      <c r="D55" s="208"/>
      <c r="E55" s="208"/>
      <c r="F55" s="208"/>
      <c r="G55" s="208"/>
      <c r="H55" s="47">
        <v>6.0000000000000001E-3</v>
      </c>
      <c r="I55" s="48">
        <f t="shared" si="0"/>
        <v>9.8670000000000009</v>
      </c>
      <c r="J55" s="4"/>
      <c r="K55" s="2" t="s">
        <v>94</v>
      </c>
    </row>
    <row r="56" spans="1:37">
      <c r="A56" s="17" t="s">
        <v>61</v>
      </c>
      <c r="B56" s="208" t="s">
        <v>95</v>
      </c>
      <c r="C56" s="208"/>
      <c r="D56" s="208"/>
      <c r="E56" s="208"/>
      <c r="F56" s="208"/>
      <c r="G56" s="208"/>
      <c r="H56" s="47">
        <v>2E-3</v>
      </c>
      <c r="I56" s="48">
        <f t="shared" si="0"/>
        <v>3.2890000000000001</v>
      </c>
      <c r="J56" s="4"/>
      <c r="K56" s="2" t="s">
        <v>96</v>
      </c>
    </row>
    <row r="57" spans="1:37" ht="15" customHeight="1">
      <c r="A57" s="17" t="s">
        <v>97</v>
      </c>
      <c r="B57" s="208" t="s">
        <v>98</v>
      </c>
      <c r="C57" s="208"/>
      <c r="D57" s="208"/>
      <c r="E57" s="208"/>
      <c r="F57" s="208"/>
      <c r="G57" s="208"/>
      <c r="H57" s="54">
        <v>0.08</v>
      </c>
      <c r="I57" s="48">
        <f t="shared" si="0"/>
        <v>131.56</v>
      </c>
      <c r="J57" s="4"/>
      <c r="K57" s="2" t="s">
        <v>99</v>
      </c>
    </row>
    <row r="58" spans="1:37" ht="15" customHeight="1">
      <c r="A58" s="201" t="s">
        <v>100</v>
      </c>
      <c r="B58" s="201"/>
      <c r="C58" s="201"/>
      <c r="D58" s="201"/>
      <c r="E58" s="201"/>
      <c r="F58" s="201"/>
      <c r="G58" s="201"/>
      <c r="H58" s="55">
        <f>SUM(H50:H57)</f>
        <v>0.36800000000000005</v>
      </c>
      <c r="I58" s="56">
        <f>SUM(I50:I57)</f>
        <v>605.17600000000004</v>
      </c>
      <c r="J58" s="4"/>
      <c r="K58" s="2" t="s">
        <v>101</v>
      </c>
    </row>
    <row r="59" spans="1:37" ht="15" customHeight="1">
      <c r="A59" s="210"/>
      <c r="B59" s="210"/>
      <c r="C59" s="210"/>
      <c r="D59" s="210"/>
      <c r="E59" s="210"/>
      <c r="F59" s="210"/>
      <c r="G59" s="210"/>
      <c r="H59" s="210"/>
      <c r="I59" s="210"/>
      <c r="J59" s="4"/>
    </row>
    <row r="60" spans="1:37" ht="15" customHeight="1">
      <c r="A60" s="201" t="s">
        <v>102</v>
      </c>
      <c r="B60" s="201"/>
      <c r="C60" s="201"/>
      <c r="D60" s="201"/>
      <c r="E60" s="201"/>
      <c r="F60" s="201"/>
      <c r="G60" s="201"/>
      <c r="H60" s="201"/>
      <c r="I60" s="201"/>
      <c r="J60" s="4"/>
    </row>
    <row r="61" spans="1:37" ht="15" customHeight="1" thickBot="1">
      <c r="A61" s="22" t="s">
        <v>103</v>
      </c>
      <c r="B61" s="200" t="s">
        <v>104</v>
      </c>
      <c r="C61" s="200"/>
      <c r="D61" s="200"/>
      <c r="E61" s="200"/>
      <c r="F61" s="200"/>
      <c r="G61" s="200"/>
      <c r="H61" s="201" t="s">
        <v>47</v>
      </c>
      <c r="I61" s="201"/>
      <c r="J61" s="57"/>
    </row>
    <row r="62" spans="1:37" ht="19.5" customHeight="1" thickBot="1">
      <c r="A62" s="221" t="s">
        <v>5</v>
      </c>
      <c r="B62" s="223" t="s">
        <v>105</v>
      </c>
      <c r="C62" s="17" t="s">
        <v>106</v>
      </c>
      <c r="D62" s="17" t="s">
        <v>107</v>
      </c>
      <c r="E62" s="17" t="s">
        <v>108</v>
      </c>
      <c r="F62" s="17" t="s">
        <v>109</v>
      </c>
      <c r="G62" s="17" t="s">
        <v>110</v>
      </c>
      <c r="H62" s="224">
        <f>IF(C63="N",0,(D63*E63*F63)-G63)</f>
        <v>124.52000000000002</v>
      </c>
      <c r="I62" s="224"/>
      <c r="J62" s="30"/>
      <c r="K62" s="2" t="s">
        <v>111</v>
      </c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</row>
    <row r="63" spans="1:37" ht="18.2" customHeight="1">
      <c r="A63" s="221"/>
      <c r="B63" s="221"/>
      <c r="C63" s="17" t="s">
        <v>112</v>
      </c>
      <c r="D63" s="58">
        <v>4.78</v>
      </c>
      <c r="E63" s="17">
        <v>2</v>
      </c>
      <c r="F63" s="17">
        <v>22</v>
      </c>
      <c r="G63" s="58">
        <f>H31*0.06</f>
        <v>85.8</v>
      </c>
      <c r="H63" s="220">
        <f>IF(H62&gt;=0,H62,0)</f>
        <v>124.52000000000002</v>
      </c>
      <c r="I63" s="220"/>
      <c r="J63" s="30"/>
      <c r="K63" s="2" t="s">
        <v>113</v>
      </c>
      <c r="Z63" s="59"/>
      <c r="AA63" s="60"/>
      <c r="AB63" s="61"/>
      <c r="AC63" s="62"/>
      <c r="AD63" s="63"/>
      <c r="AE63" s="62"/>
      <c r="AF63" s="63"/>
      <c r="AG63" s="62"/>
      <c r="AH63" s="63"/>
      <c r="AI63" s="62"/>
      <c r="AJ63" s="63"/>
      <c r="AK63" s="62"/>
    </row>
    <row r="64" spans="1:37" ht="15" customHeight="1">
      <c r="A64" s="221" t="s">
        <v>9</v>
      </c>
      <c r="B64" s="221" t="s">
        <v>114</v>
      </c>
      <c r="C64" s="221"/>
      <c r="D64" s="17" t="s">
        <v>106</v>
      </c>
      <c r="E64" s="17" t="s">
        <v>107</v>
      </c>
      <c r="F64" s="17" t="s">
        <v>109</v>
      </c>
      <c r="G64" s="17" t="s">
        <v>110</v>
      </c>
      <c r="H64" s="222">
        <f>IF(D65="N",0,(E65*F65)-G65)</f>
        <v>415.8</v>
      </c>
      <c r="I64" s="222"/>
      <c r="J64" s="30"/>
      <c r="K64" s="2" t="s">
        <v>115</v>
      </c>
      <c r="Z64" s="64"/>
      <c r="AA64" s="65"/>
      <c r="AB64" s="64"/>
      <c r="AC64" s="66"/>
      <c r="AD64" s="64"/>
      <c r="AE64" s="66"/>
      <c r="AF64" s="64"/>
      <c r="AG64" s="66"/>
      <c r="AH64" s="64"/>
      <c r="AI64" s="66"/>
      <c r="AJ64" s="64"/>
      <c r="AK64" s="66"/>
    </row>
    <row r="65" spans="1:37" ht="15" customHeight="1" thickBot="1">
      <c r="A65" s="221"/>
      <c r="B65" s="221"/>
      <c r="C65" s="221"/>
      <c r="D65" s="17" t="s">
        <v>106</v>
      </c>
      <c r="E65" s="58">
        <v>21</v>
      </c>
      <c r="F65" s="17">
        <v>22</v>
      </c>
      <c r="G65" s="58">
        <v>46.2</v>
      </c>
      <c r="H65" s="222"/>
      <c r="I65" s="222"/>
      <c r="J65" s="30"/>
      <c r="K65" s="2" t="s">
        <v>116</v>
      </c>
      <c r="Z65" s="67"/>
      <c r="AA65" s="68"/>
      <c r="AB65" s="67"/>
      <c r="AC65" s="69"/>
      <c r="AD65" s="67"/>
      <c r="AE65" s="69"/>
      <c r="AF65" s="67"/>
      <c r="AG65" s="69"/>
      <c r="AH65" s="67"/>
      <c r="AI65" s="69"/>
      <c r="AJ65" s="67"/>
      <c r="AK65" s="69"/>
    </row>
    <row r="66" spans="1:37" ht="15" customHeight="1">
      <c r="A66" s="17" t="s">
        <v>13</v>
      </c>
      <c r="B66" s="190" t="s">
        <v>117</v>
      </c>
      <c r="C66" s="190"/>
      <c r="D66" s="190"/>
      <c r="E66" s="190"/>
      <c r="F66" s="190"/>
      <c r="G66" s="190"/>
      <c r="H66" s="191"/>
      <c r="I66" s="191"/>
      <c r="J66" s="70"/>
      <c r="K66" s="2" t="s">
        <v>118</v>
      </c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</row>
    <row r="67" spans="1:37" ht="15" customHeight="1">
      <c r="A67" s="17" t="s">
        <v>17</v>
      </c>
      <c r="B67" s="190" t="s">
        <v>119</v>
      </c>
      <c r="C67" s="190"/>
      <c r="D67" s="190"/>
      <c r="E67" s="190"/>
      <c r="F67" s="190"/>
      <c r="G67" s="190"/>
      <c r="H67" s="212">
        <v>0</v>
      </c>
      <c r="I67" s="212"/>
      <c r="J67" s="30"/>
      <c r="K67" s="2" t="s">
        <v>120</v>
      </c>
      <c r="Z67" s="71"/>
      <c r="AA67" s="71"/>
      <c r="AB67" s="71"/>
      <c r="AC67" s="71"/>
      <c r="AD67" s="71"/>
      <c r="AE67" s="71"/>
      <c r="AF67" s="71"/>
      <c r="AG67" s="71"/>
      <c r="AH67" s="72"/>
      <c r="AI67" s="71"/>
      <c r="AJ67" s="71"/>
      <c r="AK67" s="71"/>
    </row>
    <row r="68" spans="1:37" ht="15" customHeight="1">
      <c r="A68" s="17" t="s">
        <v>57</v>
      </c>
      <c r="B68" s="214" t="s">
        <v>121</v>
      </c>
      <c r="C68" s="215"/>
      <c r="D68" s="215"/>
      <c r="E68" s="215"/>
      <c r="F68" s="215"/>
      <c r="G68" s="216"/>
      <c r="H68" s="217">
        <v>17</v>
      </c>
      <c r="I68" s="218"/>
      <c r="J68" s="30"/>
      <c r="Z68" s="71"/>
      <c r="AA68" s="71"/>
      <c r="AB68" s="71"/>
      <c r="AC68" s="71"/>
      <c r="AD68" s="71"/>
      <c r="AE68" s="71"/>
      <c r="AF68" s="71"/>
      <c r="AG68" s="71"/>
      <c r="AH68" s="72"/>
      <c r="AI68" s="71"/>
      <c r="AJ68" s="71"/>
      <c r="AK68" s="71"/>
    </row>
    <row r="69" spans="1:37" ht="15" customHeight="1">
      <c r="A69" s="17" t="s">
        <v>59</v>
      </c>
      <c r="B69" s="190" t="s">
        <v>122</v>
      </c>
      <c r="C69" s="190"/>
      <c r="D69" s="190"/>
      <c r="E69" s="190"/>
      <c r="F69" s="190"/>
      <c r="G69" s="190"/>
      <c r="H69" s="212">
        <v>0</v>
      </c>
      <c r="I69" s="212"/>
      <c r="J69" s="30"/>
      <c r="Z69" s="71"/>
      <c r="AA69" s="71"/>
      <c r="AB69" s="71"/>
      <c r="AC69" s="71"/>
      <c r="AD69" s="71"/>
      <c r="AE69" s="71"/>
      <c r="AF69" s="71"/>
      <c r="AG69" s="71"/>
      <c r="AH69" s="72"/>
      <c r="AI69" s="71"/>
      <c r="AJ69" s="71"/>
      <c r="AK69" s="71"/>
    </row>
    <row r="70" spans="1:37" ht="15" customHeight="1">
      <c r="A70" s="201" t="s">
        <v>76</v>
      </c>
      <c r="B70" s="201"/>
      <c r="C70" s="201"/>
      <c r="D70" s="201"/>
      <c r="E70" s="201"/>
      <c r="F70" s="201"/>
      <c r="G70" s="201"/>
      <c r="H70" s="209">
        <f>SUM(H62:I69)</f>
        <v>681.84</v>
      </c>
      <c r="I70" s="209"/>
      <c r="J70" s="40"/>
      <c r="K70" s="2" t="s">
        <v>123</v>
      </c>
    </row>
    <row r="71" spans="1:37" ht="15" customHeight="1">
      <c r="A71" s="204"/>
      <c r="B71" s="204"/>
      <c r="C71" s="204"/>
      <c r="D71" s="204"/>
      <c r="E71" s="204"/>
      <c r="F71" s="204"/>
      <c r="G71" s="204"/>
      <c r="H71" s="204"/>
      <c r="I71" s="204"/>
      <c r="J71" s="40"/>
    </row>
    <row r="72" spans="1:37" ht="15" customHeight="1">
      <c r="A72" s="213" t="s">
        <v>124</v>
      </c>
      <c r="B72" s="213"/>
      <c r="C72" s="213"/>
      <c r="D72" s="213"/>
      <c r="E72" s="213"/>
      <c r="F72" s="213"/>
      <c r="G72" s="213"/>
      <c r="H72" s="213"/>
      <c r="I72" s="213"/>
      <c r="J72" s="40"/>
    </row>
    <row r="73" spans="1:37" ht="15" customHeight="1">
      <c r="A73" s="211"/>
      <c r="B73" s="211"/>
      <c r="C73" s="211"/>
      <c r="D73" s="211"/>
      <c r="E73" s="211"/>
      <c r="F73" s="211"/>
      <c r="G73" s="211"/>
      <c r="H73" s="211"/>
      <c r="I73" s="211"/>
      <c r="J73" s="40"/>
    </row>
    <row r="74" spans="1:37" ht="15" customHeight="1">
      <c r="A74" s="73">
        <v>2</v>
      </c>
      <c r="B74" s="193" t="s">
        <v>125</v>
      </c>
      <c r="C74" s="193"/>
      <c r="D74" s="193"/>
      <c r="E74" s="193"/>
      <c r="F74" s="193"/>
      <c r="G74" s="193"/>
      <c r="H74" s="185" t="s">
        <v>47</v>
      </c>
      <c r="I74" s="185"/>
      <c r="J74" s="40"/>
    </row>
    <row r="75" spans="1:37" ht="15" customHeight="1">
      <c r="A75" s="25" t="s">
        <v>67</v>
      </c>
      <c r="B75" s="190" t="s">
        <v>126</v>
      </c>
      <c r="C75" s="190"/>
      <c r="D75" s="190"/>
      <c r="E75" s="190"/>
      <c r="F75" s="190"/>
      <c r="G75" s="190"/>
      <c r="H75" s="191">
        <f>H46</f>
        <v>437.43699999999995</v>
      </c>
      <c r="I75" s="191"/>
      <c r="J75" s="40"/>
      <c r="K75" s="2" t="s">
        <v>127</v>
      </c>
    </row>
    <row r="76" spans="1:37" ht="15" customHeight="1">
      <c r="A76" s="25" t="s">
        <v>79</v>
      </c>
      <c r="B76" s="190" t="s">
        <v>80</v>
      </c>
      <c r="C76" s="190"/>
      <c r="D76" s="190"/>
      <c r="E76" s="190"/>
      <c r="F76" s="190"/>
      <c r="G76" s="190"/>
      <c r="H76" s="191">
        <f>I58</f>
        <v>605.17600000000004</v>
      </c>
      <c r="I76" s="191"/>
      <c r="J76" s="40"/>
      <c r="K76" s="2" t="s">
        <v>128</v>
      </c>
    </row>
    <row r="77" spans="1:37" ht="15" customHeight="1">
      <c r="A77" s="25" t="s">
        <v>103</v>
      </c>
      <c r="B77" s="190" t="s">
        <v>104</v>
      </c>
      <c r="C77" s="190"/>
      <c r="D77" s="190"/>
      <c r="E77" s="190"/>
      <c r="F77" s="190"/>
      <c r="G77" s="190"/>
      <c r="H77" s="191">
        <f>H70</f>
        <v>681.84</v>
      </c>
      <c r="I77" s="191"/>
      <c r="J77" s="40"/>
      <c r="K77" s="2" t="s">
        <v>129</v>
      </c>
    </row>
    <row r="78" spans="1:37" ht="15" customHeight="1">
      <c r="A78" s="201" t="s">
        <v>76</v>
      </c>
      <c r="B78" s="201"/>
      <c r="C78" s="201"/>
      <c r="D78" s="201"/>
      <c r="E78" s="201"/>
      <c r="F78" s="201"/>
      <c r="G78" s="201"/>
      <c r="H78" s="209">
        <f>SUM(H75:I77)</f>
        <v>1724.453</v>
      </c>
      <c r="I78" s="209"/>
      <c r="J78" s="40"/>
      <c r="K78" s="2" t="s">
        <v>130</v>
      </c>
    </row>
    <row r="79" spans="1:37" ht="15" customHeight="1">
      <c r="A79" s="203"/>
      <c r="B79" s="203"/>
      <c r="C79" s="203"/>
      <c r="D79" s="203"/>
      <c r="E79" s="203"/>
      <c r="F79" s="203"/>
      <c r="G79" s="203"/>
      <c r="H79" s="203"/>
      <c r="I79" s="203"/>
      <c r="J79" s="40"/>
    </row>
    <row r="80" spans="1:37" ht="15" customHeight="1">
      <c r="A80" s="198" t="s">
        <v>131</v>
      </c>
      <c r="B80" s="198"/>
      <c r="C80" s="198"/>
      <c r="D80" s="198"/>
      <c r="E80" s="198"/>
      <c r="F80" s="198"/>
      <c r="G80" s="198"/>
      <c r="H80" s="198"/>
      <c r="I80" s="198"/>
      <c r="J80" s="40"/>
    </row>
    <row r="81" spans="1:11" ht="15" customHeight="1">
      <c r="A81" s="22">
        <v>3</v>
      </c>
      <c r="B81" s="200" t="s">
        <v>132</v>
      </c>
      <c r="C81" s="200"/>
      <c r="D81" s="200"/>
      <c r="E81" s="200"/>
      <c r="F81" s="200"/>
      <c r="G81" s="200"/>
      <c r="H81" s="22" t="s">
        <v>69</v>
      </c>
      <c r="I81" s="41" t="s">
        <v>47</v>
      </c>
      <c r="J81" s="40"/>
    </row>
    <row r="82" spans="1:11" ht="15" customHeight="1">
      <c r="A82" s="17" t="s">
        <v>5</v>
      </c>
      <c r="B82" s="208" t="s">
        <v>133</v>
      </c>
      <c r="C82" s="208"/>
      <c r="D82" s="208"/>
      <c r="E82" s="208"/>
      <c r="F82" s="208"/>
      <c r="G82" s="208"/>
      <c r="H82" s="74">
        <f>(1/12)*0.05</f>
        <v>4.1666666666666666E-3</v>
      </c>
      <c r="I82" s="48">
        <f t="shared" ref="I82:I87" si="1">H82*$H$38</f>
        <v>6.8520833333333329</v>
      </c>
      <c r="J82" s="40"/>
      <c r="K82" s="2" t="s">
        <v>134</v>
      </c>
    </row>
    <row r="83" spans="1:11" ht="15" customHeight="1">
      <c r="A83" s="17" t="s">
        <v>9</v>
      </c>
      <c r="B83" s="208" t="s">
        <v>135</v>
      </c>
      <c r="C83" s="208"/>
      <c r="D83" s="208"/>
      <c r="E83" s="208"/>
      <c r="F83" s="208"/>
      <c r="G83" s="208"/>
      <c r="H83" s="74">
        <f>H82*8%</f>
        <v>3.3333333333333332E-4</v>
      </c>
      <c r="I83" s="48">
        <f t="shared" si="1"/>
        <v>0.54816666666666669</v>
      </c>
      <c r="J83" s="40"/>
      <c r="K83" s="2" t="s">
        <v>136</v>
      </c>
    </row>
    <row r="84" spans="1:11" ht="15" customHeight="1">
      <c r="A84" s="17" t="s">
        <v>13</v>
      </c>
      <c r="B84" s="208" t="s">
        <v>137</v>
      </c>
      <c r="C84" s="208"/>
      <c r="D84" s="208"/>
      <c r="E84" s="208"/>
      <c r="F84" s="208"/>
      <c r="G84" s="208"/>
      <c r="H84" s="74">
        <f>(((1+(2/12)+((1/3)*(1/12)))*0.08*0.4*0.9))</f>
        <v>3.4400000000000007E-2</v>
      </c>
      <c r="I84" s="48">
        <f t="shared" si="1"/>
        <v>56.570800000000013</v>
      </c>
      <c r="J84" s="40"/>
      <c r="K84" s="2" t="s">
        <v>138</v>
      </c>
    </row>
    <row r="85" spans="1:11" ht="15" customHeight="1">
      <c r="A85" s="17" t="s">
        <v>17</v>
      </c>
      <c r="B85" s="208" t="s">
        <v>139</v>
      </c>
      <c r="C85" s="208"/>
      <c r="D85" s="208"/>
      <c r="E85" s="208"/>
      <c r="F85" s="208"/>
      <c r="G85" s="208"/>
      <c r="H85" s="74">
        <v>1.9400000000000001E-2</v>
      </c>
      <c r="I85" s="48">
        <f t="shared" si="1"/>
        <v>31.903300000000002</v>
      </c>
      <c r="J85" s="40"/>
      <c r="K85" s="2" t="s">
        <v>140</v>
      </c>
    </row>
    <row r="86" spans="1:11" ht="15" customHeight="1">
      <c r="A86" s="17" t="s">
        <v>57</v>
      </c>
      <c r="B86" s="208" t="s">
        <v>141</v>
      </c>
      <c r="C86" s="208"/>
      <c r="D86" s="208"/>
      <c r="E86" s="208"/>
      <c r="F86" s="208"/>
      <c r="G86" s="208"/>
      <c r="H86" s="74">
        <f>H85*H58</f>
        <v>7.1392000000000009E-3</v>
      </c>
      <c r="I86" s="48">
        <f t="shared" si="1"/>
        <v>11.740414400000002</v>
      </c>
      <c r="J86" s="40"/>
      <c r="K86" s="2" t="s">
        <v>142</v>
      </c>
    </row>
    <row r="87" spans="1:11" ht="15" customHeight="1">
      <c r="A87" s="17" t="s">
        <v>59</v>
      </c>
      <c r="B87" s="208" t="s">
        <v>143</v>
      </c>
      <c r="C87" s="208"/>
      <c r="D87" s="208"/>
      <c r="E87" s="208"/>
      <c r="F87" s="208"/>
      <c r="G87" s="208"/>
      <c r="H87" s="74">
        <f>H85*0.08*0.4</f>
        <v>6.2080000000000002E-4</v>
      </c>
      <c r="I87" s="48">
        <f t="shared" si="1"/>
        <v>1.0209056000000001</v>
      </c>
      <c r="J87" s="40"/>
      <c r="K87" s="2" t="s">
        <v>144</v>
      </c>
    </row>
    <row r="88" spans="1:11" ht="15" customHeight="1">
      <c r="A88" s="201" t="s">
        <v>76</v>
      </c>
      <c r="B88" s="201"/>
      <c r="C88" s="201"/>
      <c r="D88" s="201"/>
      <c r="E88" s="201"/>
      <c r="F88" s="201"/>
      <c r="G88" s="201"/>
      <c r="H88" s="209">
        <f>SUM(I82:I87)</f>
        <v>108.63567000000003</v>
      </c>
      <c r="I88" s="209"/>
      <c r="J88" s="40"/>
      <c r="K88" s="2" t="s">
        <v>145</v>
      </c>
    </row>
    <row r="89" spans="1:11" ht="15" customHeight="1">
      <c r="A89" s="210"/>
      <c r="B89" s="210"/>
      <c r="C89" s="210"/>
      <c r="D89" s="210"/>
      <c r="E89" s="210"/>
      <c r="F89" s="210"/>
      <c r="G89" s="210"/>
      <c r="H89" s="210"/>
      <c r="I89" s="210"/>
      <c r="J89" s="40"/>
    </row>
    <row r="90" spans="1:11" ht="15" customHeight="1">
      <c r="A90" s="198" t="s">
        <v>146</v>
      </c>
      <c r="B90" s="198"/>
      <c r="C90" s="198"/>
      <c r="D90" s="198"/>
      <c r="E90" s="198"/>
      <c r="F90" s="198"/>
      <c r="G90" s="198"/>
      <c r="H90" s="198"/>
      <c r="I90" s="198"/>
      <c r="J90" s="40"/>
    </row>
    <row r="91" spans="1:11" ht="15" customHeight="1">
      <c r="A91" s="201" t="s">
        <v>147</v>
      </c>
      <c r="B91" s="201"/>
      <c r="C91" s="201"/>
      <c r="D91" s="201"/>
      <c r="E91" s="201"/>
      <c r="F91" s="201"/>
      <c r="G91" s="201"/>
      <c r="H91" s="201"/>
      <c r="I91" s="201"/>
      <c r="J91" s="40"/>
    </row>
    <row r="92" spans="1:11" ht="15" customHeight="1">
      <c r="A92" s="22" t="s">
        <v>148</v>
      </c>
      <c r="B92" s="200" t="s">
        <v>149</v>
      </c>
      <c r="C92" s="200"/>
      <c r="D92" s="200"/>
      <c r="E92" s="200"/>
      <c r="F92" s="200"/>
      <c r="G92" s="200"/>
      <c r="H92" s="22" t="s">
        <v>69</v>
      </c>
      <c r="I92" s="22" t="s">
        <v>47</v>
      </c>
      <c r="J92" s="40"/>
    </row>
    <row r="93" spans="1:11" ht="15" customHeight="1">
      <c r="A93" s="17" t="s">
        <v>9</v>
      </c>
      <c r="B93" s="208" t="s">
        <v>150</v>
      </c>
      <c r="C93" s="208"/>
      <c r="D93" s="208"/>
      <c r="E93" s="208"/>
      <c r="F93" s="208"/>
      <c r="G93" s="208"/>
      <c r="H93" s="75">
        <f>5/30/12</f>
        <v>1.3888888888888888E-2</v>
      </c>
      <c r="I93" s="43">
        <f>H93*$H$38</f>
        <v>22.840277777777775</v>
      </c>
      <c r="J93" s="40"/>
      <c r="K93" s="2" t="s">
        <v>151</v>
      </c>
    </row>
    <row r="94" spans="1:11" ht="15" customHeight="1">
      <c r="A94" s="17" t="s">
        <v>13</v>
      </c>
      <c r="B94" s="208" t="s">
        <v>152</v>
      </c>
      <c r="C94" s="208"/>
      <c r="D94" s="208"/>
      <c r="E94" s="208"/>
      <c r="F94" s="208"/>
      <c r="G94" s="208"/>
      <c r="H94" s="75">
        <f>(5/30/12)*0.015</f>
        <v>2.0833333333333332E-4</v>
      </c>
      <c r="I94" s="43">
        <f>H94*$H$38</f>
        <v>0.34260416666666665</v>
      </c>
      <c r="J94" s="40"/>
      <c r="K94" s="2" t="s">
        <v>153</v>
      </c>
    </row>
    <row r="95" spans="1:11" ht="15" customHeight="1">
      <c r="A95" s="17" t="s">
        <v>17</v>
      </c>
      <c r="B95" s="208" t="s">
        <v>154</v>
      </c>
      <c r="C95" s="208"/>
      <c r="D95" s="208"/>
      <c r="E95" s="208"/>
      <c r="F95" s="208"/>
      <c r="G95" s="208"/>
      <c r="H95" s="75">
        <f>(1/12)*(0.0178)</f>
        <v>1.4833333333333332E-3</v>
      </c>
      <c r="I95" s="43">
        <f>H95*$H$38</f>
        <v>2.4393416666666665</v>
      </c>
      <c r="J95" s="40"/>
      <c r="K95" s="2" t="s">
        <v>155</v>
      </c>
    </row>
    <row r="96" spans="1:11" ht="15" customHeight="1">
      <c r="A96" s="17" t="s">
        <v>57</v>
      </c>
      <c r="B96" s="208" t="s">
        <v>156</v>
      </c>
      <c r="C96" s="208"/>
      <c r="D96" s="208"/>
      <c r="E96" s="208"/>
      <c r="F96" s="208"/>
      <c r="G96" s="208"/>
      <c r="H96" s="75">
        <f>11.11%*5.28%*50%</f>
        <v>2.9330399999999996E-3</v>
      </c>
      <c r="I96" s="43">
        <f>H96*$H$38</f>
        <v>4.8233842799999991</v>
      </c>
      <c r="J96" s="40"/>
      <c r="K96" s="2" t="s">
        <v>157</v>
      </c>
    </row>
    <row r="97" spans="1:1024" ht="15" customHeight="1">
      <c r="A97" s="17" t="s">
        <v>59</v>
      </c>
      <c r="B97" s="208" t="s">
        <v>158</v>
      </c>
      <c r="C97" s="208"/>
      <c r="D97" s="208"/>
      <c r="E97" s="208"/>
      <c r="F97" s="208"/>
      <c r="G97" s="208"/>
      <c r="H97" s="75">
        <f>(1/30/12)</f>
        <v>2.7777777777777779E-3</v>
      </c>
      <c r="I97" s="43">
        <f>H97*$H$38</f>
        <v>4.5680555555555555</v>
      </c>
      <c r="J97" s="40"/>
      <c r="K97" s="2" t="s">
        <v>159</v>
      </c>
    </row>
    <row r="98" spans="1:1024" ht="15" customHeight="1">
      <c r="A98" s="185" t="s">
        <v>76</v>
      </c>
      <c r="B98" s="185"/>
      <c r="C98" s="185"/>
      <c r="D98" s="185"/>
      <c r="E98" s="185"/>
      <c r="F98" s="185"/>
      <c r="G98" s="185"/>
      <c r="H98" s="78">
        <f>SUM(H93:H97)</f>
        <v>2.1291373333333332E-2</v>
      </c>
      <c r="I98" s="79">
        <f>SUM(I93:I97)</f>
        <v>35.013663446666662</v>
      </c>
      <c r="J98" s="40"/>
      <c r="K98" s="2" t="s">
        <v>145</v>
      </c>
    </row>
    <row r="99" spans="1:1024" ht="15" customHeight="1">
      <c r="A99" s="203"/>
      <c r="B99" s="203"/>
      <c r="C99" s="203"/>
      <c r="D99" s="203"/>
      <c r="E99" s="203"/>
      <c r="F99" s="203"/>
      <c r="G99" s="203"/>
      <c r="H99" s="203"/>
      <c r="I99" s="203"/>
      <c r="J99" s="40"/>
    </row>
    <row r="100" spans="1:1024" ht="15" customHeight="1">
      <c r="A100" s="201" t="s">
        <v>160</v>
      </c>
      <c r="B100" s="201"/>
      <c r="C100" s="201"/>
      <c r="D100" s="201"/>
      <c r="E100" s="201"/>
      <c r="F100" s="201"/>
      <c r="G100" s="201"/>
      <c r="H100" s="201"/>
      <c r="I100" s="201"/>
      <c r="J100" s="40"/>
    </row>
    <row r="101" spans="1:1024" ht="15" customHeight="1">
      <c r="A101" s="22" t="s">
        <v>161</v>
      </c>
      <c r="B101" s="200" t="s">
        <v>162</v>
      </c>
      <c r="C101" s="200"/>
      <c r="D101" s="200"/>
      <c r="E101" s="200"/>
      <c r="F101" s="200"/>
      <c r="G101" s="200"/>
      <c r="H101" s="22" t="s">
        <v>69</v>
      </c>
      <c r="I101" s="22" t="s">
        <v>47</v>
      </c>
      <c r="J101" s="40"/>
      <c r="L101" s="3" t="s">
        <v>163</v>
      </c>
    </row>
    <row r="102" spans="1:1024" ht="15" customHeight="1">
      <c r="A102" s="17" t="s">
        <v>5</v>
      </c>
      <c r="B102" s="208" t="s">
        <v>164</v>
      </c>
      <c r="C102" s="208"/>
      <c r="D102" s="208"/>
      <c r="E102" s="208"/>
      <c r="F102" s="208"/>
      <c r="G102" s="208"/>
      <c r="H102" s="42"/>
      <c r="I102" s="43">
        <v>0</v>
      </c>
      <c r="J102" s="40"/>
    </row>
    <row r="103" spans="1:1024" ht="15" customHeight="1">
      <c r="A103" s="201" t="s">
        <v>76</v>
      </c>
      <c r="B103" s="201"/>
      <c r="C103" s="201"/>
      <c r="D103" s="201"/>
      <c r="E103" s="201"/>
      <c r="F103" s="201"/>
      <c r="G103" s="201"/>
      <c r="H103" s="209">
        <f>SUM(I99:I102)</f>
        <v>0</v>
      </c>
      <c r="I103" s="209"/>
      <c r="J103" s="40"/>
    </row>
    <row r="104" spans="1:1024" ht="15" customHeight="1">
      <c r="A104" s="204"/>
      <c r="B104" s="204"/>
      <c r="C104" s="204"/>
      <c r="D104" s="204"/>
      <c r="E104" s="204"/>
      <c r="F104" s="204"/>
      <c r="G104" s="204"/>
      <c r="H104" s="204"/>
      <c r="I104" s="204"/>
      <c r="J104" s="40"/>
    </row>
    <row r="105" spans="1:1024" ht="15" customHeight="1">
      <c r="A105" s="205" t="s">
        <v>165</v>
      </c>
      <c r="B105" s="206"/>
      <c r="C105" s="206"/>
      <c r="D105" s="206"/>
      <c r="E105" s="206"/>
      <c r="F105" s="206"/>
      <c r="G105" s="206"/>
      <c r="H105" s="206"/>
      <c r="I105" s="207"/>
      <c r="J105" s="40"/>
    </row>
    <row r="106" spans="1:1024" s="3" customFormat="1" ht="15" customHeight="1">
      <c r="A106" s="73">
        <v>4</v>
      </c>
      <c r="B106" s="193" t="s">
        <v>125</v>
      </c>
      <c r="C106" s="193"/>
      <c r="D106" s="193"/>
      <c r="E106" s="193"/>
      <c r="F106" s="193"/>
      <c r="G106" s="193"/>
      <c r="H106" s="185" t="s">
        <v>47</v>
      </c>
      <c r="I106" s="185"/>
      <c r="J106" s="40"/>
      <c r="K106" s="2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6"/>
      <c r="CG106" s="76"/>
      <c r="CH106" s="76"/>
      <c r="CI106" s="76"/>
      <c r="CJ106" s="76"/>
      <c r="CK106" s="76"/>
      <c r="CL106" s="76"/>
      <c r="CM106" s="76"/>
      <c r="CN106" s="76"/>
      <c r="CO106" s="76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6"/>
      <c r="DF106" s="76"/>
      <c r="DG106" s="76"/>
      <c r="DH106" s="76"/>
      <c r="DI106" s="76"/>
      <c r="DJ106" s="76"/>
      <c r="DK106" s="76"/>
      <c r="DL106" s="76"/>
      <c r="DM106" s="76"/>
      <c r="DN106" s="76"/>
      <c r="DO106" s="76"/>
      <c r="DP106" s="76"/>
      <c r="DQ106" s="76"/>
      <c r="DR106" s="76"/>
      <c r="DS106" s="76"/>
      <c r="DT106" s="76"/>
      <c r="DU106" s="76"/>
      <c r="DV106" s="76"/>
      <c r="DW106" s="76"/>
      <c r="DX106" s="76"/>
      <c r="DY106" s="76"/>
      <c r="DZ106" s="76"/>
      <c r="EA106" s="76"/>
      <c r="EB106" s="76"/>
      <c r="EC106" s="76"/>
      <c r="ED106" s="76"/>
      <c r="EE106" s="76"/>
      <c r="EF106" s="76"/>
      <c r="EG106" s="76"/>
      <c r="EH106" s="76"/>
      <c r="EI106" s="76"/>
      <c r="EJ106" s="76"/>
      <c r="EK106" s="76"/>
      <c r="EL106" s="76"/>
      <c r="EM106" s="76"/>
      <c r="EN106" s="76"/>
      <c r="EO106" s="76"/>
      <c r="EP106" s="76"/>
      <c r="EQ106" s="76"/>
      <c r="ER106" s="76"/>
      <c r="ES106" s="76"/>
      <c r="ET106" s="76"/>
      <c r="EU106" s="76"/>
      <c r="EV106" s="76"/>
      <c r="EW106" s="76"/>
      <c r="EX106" s="76"/>
      <c r="EY106" s="76"/>
      <c r="EZ106" s="76"/>
      <c r="FA106" s="76"/>
      <c r="FB106" s="76"/>
      <c r="FC106" s="76"/>
      <c r="FD106" s="76"/>
      <c r="FE106" s="76"/>
      <c r="FF106" s="76"/>
      <c r="FG106" s="76"/>
      <c r="FH106" s="76"/>
      <c r="FI106" s="76"/>
      <c r="FJ106" s="76"/>
      <c r="FK106" s="76"/>
      <c r="FL106" s="76"/>
      <c r="FM106" s="76"/>
      <c r="FN106" s="76"/>
      <c r="FO106" s="76"/>
      <c r="FP106" s="76"/>
      <c r="FQ106" s="76"/>
      <c r="FR106" s="76"/>
      <c r="FS106" s="76"/>
      <c r="FT106" s="76"/>
      <c r="FU106" s="76"/>
      <c r="FV106" s="76"/>
      <c r="FW106" s="76"/>
      <c r="FX106" s="76"/>
      <c r="FY106" s="76"/>
      <c r="FZ106" s="76"/>
      <c r="GA106" s="76"/>
      <c r="GB106" s="76"/>
      <c r="GC106" s="76"/>
      <c r="GD106" s="76"/>
      <c r="GE106" s="76"/>
      <c r="GF106" s="76"/>
      <c r="GG106" s="76"/>
      <c r="GH106" s="76"/>
      <c r="GI106" s="76"/>
      <c r="GJ106" s="76"/>
      <c r="GK106" s="76"/>
      <c r="GL106" s="76"/>
      <c r="GM106" s="76"/>
      <c r="GN106" s="76"/>
      <c r="GO106" s="76"/>
      <c r="GP106" s="76"/>
      <c r="GQ106" s="76"/>
      <c r="GR106" s="76"/>
      <c r="GS106" s="76"/>
      <c r="GT106" s="76"/>
      <c r="GU106" s="76"/>
      <c r="GV106" s="76"/>
      <c r="GW106" s="76"/>
      <c r="GX106" s="76"/>
      <c r="GY106" s="76"/>
      <c r="GZ106" s="76"/>
      <c r="HA106" s="76"/>
      <c r="HB106" s="76"/>
      <c r="HC106" s="76"/>
      <c r="HD106" s="76"/>
      <c r="HE106" s="76"/>
      <c r="HF106" s="76"/>
      <c r="HG106" s="76"/>
      <c r="HH106" s="76"/>
      <c r="HI106" s="76"/>
      <c r="HJ106" s="76"/>
      <c r="HK106" s="76"/>
      <c r="HL106" s="76"/>
      <c r="HM106" s="76"/>
      <c r="HN106" s="76"/>
      <c r="HO106" s="76"/>
      <c r="HP106" s="76"/>
      <c r="HQ106" s="76"/>
      <c r="HR106" s="76"/>
      <c r="HS106" s="76"/>
      <c r="HT106" s="76"/>
      <c r="HU106" s="76"/>
      <c r="HV106" s="76"/>
      <c r="HW106" s="76"/>
      <c r="HX106" s="76"/>
      <c r="HY106" s="76"/>
      <c r="HZ106" s="76"/>
      <c r="IA106" s="76"/>
      <c r="IB106" s="76"/>
      <c r="IC106" s="76"/>
      <c r="ID106" s="76"/>
      <c r="IE106" s="76"/>
      <c r="IF106" s="76"/>
      <c r="IG106" s="76"/>
      <c r="IH106" s="76"/>
      <c r="II106" s="76"/>
      <c r="IJ106" s="76"/>
      <c r="IK106" s="76"/>
      <c r="IL106" s="76"/>
      <c r="IM106" s="76"/>
      <c r="IN106" s="76"/>
      <c r="IO106" s="76"/>
      <c r="IP106" s="76"/>
      <c r="IQ106" s="76"/>
      <c r="IR106" s="76"/>
      <c r="IS106" s="76"/>
      <c r="IT106" s="76"/>
      <c r="IU106" s="76"/>
      <c r="IV106" s="76"/>
      <c r="IW106" s="76"/>
      <c r="IX106" s="76"/>
      <c r="IY106" s="76"/>
      <c r="IZ106" s="76"/>
      <c r="JA106" s="76"/>
      <c r="JB106" s="76"/>
      <c r="JC106" s="76"/>
      <c r="JD106" s="76"/>
      <c r="JE106" s="76"/>
      <c r="JF106" s="76"/>
      <c r="JG106" s="76"/>
      <c r="JH106" s="76"/>
      <c r="JI106" s="76"/>
      <c r="JJ106" s="76"/>
      <c r="JK106" s="76"/>
      <c r="JL106" s="76"/>
      <c r="JM106" s="76"/>
      <c r="JN106" s="76"/>
      <c r="JO106" s="76"/>
      <c r="JP106" s="76"/>
      <c r="JQ106" s="76"/>
      <c r="JR106" s="76"/>
      <c r="JS106" s="76"/>
      <c r="JT106" s="76"/>
      <c r="JU106" s="76"/>
      <c r="JV106" s="76"/>
      <c r="JW106" s="76"/>
      <c r="JX106" s="76"/>
      <c r="JY106" s="76"/>
      <c r="JZ106" s="76"/>
      <c r="KA106" s="76"/>
      <c r="KB106" s="76"/>
      <c r="KC106" s="76"/>
      <c r="KD106" s="76"/>
      <c r="KE106" s="76"/>
      <c r="KF106" s="76"/>
      <c r="KG106" s="76"/>
      <c r="KH106" s="76"/>
      <c r="KI106" s="76"/>
      <c r="KJ106" s="76"/>
      <c r="KK106" s="76"/>
      <c r="KL106" s="76"/>
      <c r="KM106" s="76"/>
      <c r="KN106" s="76"/>
      <c r="KO106" s="76"/>
      <c r="KP106" s="76"/>
      <c r="KQ106" s="76"/>
      <c r="KR106" s="76"/>
      <c r="KS106" s="76"/>
      <c r="KT106" s="76"/>
      <c r="KU106" s="76"/>
      <c r="KV106" s="76"/>
      <c r="KW106" s="76"/>
      <c r="KX106" s="76"/>
      <c r="KY106" s="76"/>
      <c r="KZ106" s="76"/>
      <c r="LA106" s="76"/>
      <c r="LB106" s="76"/>
      <c r="LC106" s="76"/>
      <c r="LD106" s="76"/>
      <c r="LE106" s="76"/>
      <c r="LF106" s="76"/>
      <c r="LG106" s="76"/>
      <c r="LH106" s="76"/>
      <c r="LI106" s="76"/>
      <c r="LJ106" s="76"/>
      <c r="LK106" s="76"/>
      <c r="LL106" s="76"/>
      <c r="LM106" s="76"/>
      <c r="LN106" s="76"/>
      <c r="LO106" s="76"/>
      <c r="LP106" s="76"/>
      <c r="LQ106" s="76"/>
      <c r="LR106" s="76"/>
      <c r="LS106" s="76"/>
      <c r="LT106" s="76"/>
      <c r="LU106" s="76"/>
      <c r="LV106" s="76"/>
      <c r="LW106" s="76"/>
      <c r="LX106" s="76"/>
      <c r="LY106" s="76"/>
      <c r="LZ106" s="76"/>
      <c r="MA106" s="76"/>
      <c r="MB106" s="76"/>
      <c r="MC106" s="76"/>
      <c r="MD106" s="76"/>
      <c r="ME106" s="76"/>
      <c r="MF106" s="76"/>
      <c r="MG106" s="76"/>
      <c r="MH106" s="76"/>
      <c r="MI106" s="76"/>
      <c r="MJ106" s="76"/>
      <c r="MK106" s="76"/>
      <c r="ML106" s="76"/>
      <c r="MM106" s="76"/>
      <c r="MN106" s="76"/>
      <c r="MO106" s="76"/>
      <c r="MP106" s="76"/>
      <c r="MQ106" s="76"/>
      <c r="MR106" s="76"/>
      <c r="MS106" s="76"/>
      <c r="MT106" s="76"/>
      <c r="MU106" s="76"/>
      <c r="MV106" s="76"/>
      <c r="MW106" s="76"/>
      <c r="MX106" s="76"/>
      <c r="MY106" s="76"/>
      <c r="MZ106" s="76"/>
      <c r="NA106" s="76"/>
      <c r="NB106" s="76"/>
      <c r="NC106" s="76"/>
      <c r="ND106" s="76"/>
      <c r="NE106" s="76"/>
      <c r="NF106" s="76"/>
      <c r="NG106" s="76"/>
      <c r="NH106" s="76"/>
      <c r="NI106" s="76"/>
      <c r="NJ106" s="76"/>
      <c r="NK106" s="76"/>
      <c r="NL106" s="76"/>
      <c r="NM106" s="76"/>
      <c r="NN106" s="76"/>
      <c r="NO106" s="76"/>
      <c r="NP106" s="76"/>
      <c r="NQ106" s="76"/>
      <c r="NR106" s="76"/>
      <c r="NS106" s="76"/>
      <c r="NT106" s="76"/>
      <c r="NU106" s="76"/>
      <c r="NV106" s="76"/>
      <c r="NW106" s="76"/>
      <c r="NX106" s="76"/>
      <c r="NY106" s="76"/>
      <c r="NZ106" s="76"/>
      <c r="OA106" s="76"/>
      <c r="OB106" s="76"/>
      <c r="OC106" s="76"/>
      <c r="OD106" s="76"/>
      <c r="OE106" s="76"/>
      <c r="OF106" s="76"/>
      <c r="OG106" s="76"/>
      <c r="OH106" s="76"/>
      <c r="OI106" s="76"/>
      <c r="OJ106" s="76"/>
      <c r="OK106" s="76"/>
      <c r="OL106" s="76"/>
      <c r="OM106" s="76"/>
      <c r="ON106" s="76"/>
      <c r="OO106" s="76"/>
      <c r="OP106" s="76"/>
      <c r="OQ106" s="76"/>
      <c r="OR106" s="76"/>
      <c r="OS106" s="76"/>
      <c r="OT106" s="76"/>
      <c r="OU106" s="76"/>
      <c r="OV106" s="76"/>
      <c r="OW106" s="76"/>
      <c r="OX106" s="76"/>
      <c r="OY106" s="76"/>
      <c r="OZ106" s="76"/>
      <c r="PA106" s="76"/>
      <c r="PB106" s="76"/>
      <c r="PC106" s="76"/>
      <c r="PD106" s="76"/>
      <c r="PE106" s="76"/>
      <c r="PF106" s="76"/>
      <c r="PG106" s="76"/>
      <c r="PH106" s="76"/>
      <c r="PI106" s="76"/>
      <c r="PJ106" s="76"/>
      <c r="PK106" s="76"/>
      <c r="PL106" s="76"/>
      <c r="PM106" s="76"/>
      <c r="PN106" s="76"/>
      <c r="PO106" s="76"/>
      <c r="PP106" s="76"/>
      <c r="PQ106" s="76"/>
      <c r="PR106" s="76"/>
      <c r="PS106" s="76"/>
      <c r="PT106" s="76"/>
      <c r="PU106" s="76"/>
      <c r="PV106" s="76"/>
      <c r="PW106" s="76"/>
      <c r="PX106" s="76"/>
      <c r="PY106" s="76"/>
      <c r="PZ106" s="76"/>
      <c r="QA106" s="76"/>
      <c r="QB106" s="76"/>
      <c r="QC106" s="76"/>
      <c r="QD106" s="76"/>
      <c r="QE106" s="76"/>
      <c r="QF106" s="76"/>
      <c r="QG106" s="76"/>
      <c r="QH106" s="76"/>
      <c r="QI106" s="76"/>
      <c r="QJ106" s="76"/>
      <c r="QK106" s="76"/>
      <c r="QL106" s="76"/>
      <c r="QM106" s="76"/>
      <c r="QN106" s="76"/>
      <c r="QO106" s="76"/>
      <c r="QP106" s="76"/>
      <c r="QQ106" s="76"/>
      <c r="QR106" s="76"/>
      <c r="QS106" s="76"/>
      <c r="QT106" s="76"/>
      <c r="QU106" s="76"/>
      <c r="QV106" s="76"/>
      <c r="QW106" s="76"/>
      <c r="QX106" s="76"/>
      <c r="QY106" s="76"/>
      <c r="QZ106" s="76"/>
      <c r="RA106" s="76"/>
      <c r="RB106" s="76"/>
      <c r="RC106" s="76"/>
      <c r="RD106" s="76"/>
      <c r="RE106" s="76"/>
      <c r="RF106" s="76"/>
      <c r="RG106" s="76"/>
      <c r="RH106" s="76"/>
      <c r="RI106" s="76"/>
      <c r="RJ106" s="76"/>
      <c r="RK106" s="76"/>
      <c r="RL106" s="76"/>
      <c r="RM106" s="76"/>
      <c r="RN106" s="76"/>
      <c r="RO106" s="76"/>
      <c r="RP106" s="76"/>
      <c r="RQ106" s="76"/>
      <c r="RR106" s="76"/>
      <c r="RS106" s="76"/>
      <c r="RT106" s="76"/>
      <c r="RU106" s="76"/>
      <c r="RV106" s="76"/>
      <c r="RW106" s="76"/>
      <c r="RX106" s="76"/>
      <c r="RY106" s="76"/>
      <c r="RZ106" s="76"/>
      <c r="SA106" s="76"/>
      <c r="SB106" s="76"/>
      <c r="SC106" s="76"/>
      <c r="SD106" s="76"/>
      <c r="SE106" s="76"/>
      <c r="SF106" s="76"/>
      <c r="SG106" s="76"/>
      <c r="SH106" s="76"/>
      <c r="SI106" s="76"/>
      <c r="SJ106" s="76"/>
      <c r="SK106" s="76"/>
      <c r="SL106" s="76"/>
      <c r="SM106" s="76"/>
      <c r="SN106" s="76"/>
      <c r="SO106" s="76"/>
      <c r="SP106" s="76"/>
      <c r="SQ106" s="76"/>
      <c r="SR106" s="76"/>
      <c r="SS106" s="76"/>
      <c r="ST106" s="76"/>
      <c r="SU106" s="76"/>
      <c r="SV106" s="76"/>
      <c r="SW106" s="76"/>
      <c r="SX106" s="76"/>
      <c r="SY106" s="76"/>
      <c r="SZ106" s="76"/>
      <c r="TA106" s="76"/>
      <c r="TB106" s="76"/>
      <c r="TC106" s="76"/>
      <c r="TD106" s="76"/>
      <c r="TE106" s="76"/>
      <c r="TF106" s="76"/>
      <c r="TG106" s="76"/>
      <c r="TH106" s="76"/>
      <c r="TI106" s="76"/>
      <c r="TJ106" s="76"/>
      <c r="TK106" s="76"/>
      <c r="TL106" s="76"/>
      <c r="TM106" s="76"/>
      <c r="TN106" s="76"/>
      <c r="TO106" s="76"/>
      <c r="TP106" s="76"/>
      <c r="TQ106" s="76"/>
      <c r="TR106" s="76"/>
      <c r="TS106" s="76"/>
      <c r="TT106" s="76"/>
      <c r="TU106" s="76"/>
      <c r="TV106" s="76"/>
      <c r="TW106" s="76"/>
      <c r="TX106" s="76"/>
      <c r="TY106" s="76"/>
      <c r="TZ106" s="76"/>
      <c r="UA106" s="76"/>
      <c r="UB106" s="76"/>
      <c r="UC106" s="76"/>
      <c r="UD106" s="76"/>
      <c r="UE106" s="76"/>
      <c r="UF106" s="76"/>
      <c r="UG106" s="76"/>
      <c r="UH106" s="76"/>
      <c r="UI106" s="76"/>
      <c r="UJ106" s="76"/>
      <c r="UK106" s="76"/>
      <c r="UL106" s="76"/>
      <c r="UM106" s="76"/>
      <c r="UN106" s="76"/>
      <c r="UO106" s="76"/>
      <c r="UP106" s="76"/>
      <c r="UQ106" s="76"/>
      <c r="UR106" s="76"/>
      <c r="US106" s="76"/>
      <c r="UT106" s="76"/>
      <c r="UU106" s="76"/>
      <c r="UV106" s="76"/>
      <c r="UW106" s="76"/>
      <c r="UX106" s="76"/>
      <c r="UY106" s="76"/>
      <c r="UZ106" s="76"/>
      <c r="VA106" s="76"/>
      <c r="VB106" s="76"/>
      <c r="VC106" s="76"/>
      <c r="VD106" s="76"/>
      <c r="VE106" s="76"/>
      <c r="VF106" s="76"/>
      <c r="VG106" s="76"/>
      <c r="VH106" s="76"/>
      <c r="VI106" s="76"/>
      <c r="VJ106" s="76"/>
      <c r="VK106" s="76"/>
      <c r="VL106" s="76"/>
      <c r="VM106" s="76"/>
      <c r="VN106" s="76"/>
      <c r="VO106" s="76"/>
      <c r="VP106" s="76"/>
      <c r="VQ106" s="76"/>
      <c r="VR106" s="76"/>
      <c r="VS106" s="76"/>
      <c r="VT106" s="76"/>
      <c r="VU106" s="76"/>
      <c r="VV106" s="76"/>
      <c r="VW106" s="76"/>
      <c r="VX106" s="76"/>
      <c r="VY106" s="76"/>
      <c r="VZ106" s="76"/>
      <c r="WA106" s="76"/>
      <c r="WB106" s="76"/>
      <c r="WC106" s="76"/>
      <c r="WD106" s="76"/>
      <c r="WE106" s="76"/>
      <c r="WF106" s="76"/>
      <c r="WG106" s="76"/>
      <c r="WH106" s="76"/>
      <c r="WI106" s="76"/>
      <c r="WJ106" s="76"/>
      <c r="WK106" s="76"/>
      <c r="WL106" s="76"/>
      <c r="WM106" s="76"/>
      <c r="WN106" s="76"/>
      <c r="WO106" s="76"/>
      <c r="WP106" s="76"/>
      <c r="WQ106" s="76"/>
      <c r="WR106" s="76"/>
      <c r="WS106" s="76"/>
      <c r="WT106" s="76"/>
      <c r="WU106" s="76"/>
      <c r="WV106" s="76"/>
      <c r="WW106" s="76"/>
      <c r="WX106" s="76"/>
      <c r="WY106" s="76"/>
      <c r="WZ106" s="76"/>
      <c r="XA106" s="76"/>
      <c r="XB106" s="76"/>
      <c r="XC106" s="76"/>
      <c r="XD106" s="76"/>
      <c r="XE106" s="76"/>
      <c r="XF106" s="76"/>
      <c r="XG106" s="76"/>
      <c r="XH106" s="76"/>
      <c r="XI106" s="76"/>
      <c r="XJ106" s="76"/>
      <c r="XK106" s="76"/>
      <c r="XL106" s="76"/>
      <c r="XM106" s="76"/>
      <c r="XN106" s="76"/>
      <c r="XO106" s="76"/>
      <c r="XP106" s="76"/>
      <c r="XQ106" s="76"/>
      <c r="XR106" s="76"/>
      <c r="XS106" s="76"/>
      <c r="XT106" s="76"/>
      <c r="XU106" s="76"/>
      <c r="XV106" s="76"/>
      <c r="XW106" s="76"/>
      <c r="XX106" s="76"/>
      <c r="XY106" s="76"/>
      <c r="XZ106" s="76"/>
      <c r="YA106" s="76"/>
      <c r="YB106" s="76"/>
      <c r="YC106" s="76"/>
      <c r="YD106" s="76"/>
      <c r="YE106" s="76"/>
      <c r="YF106" s="76"/>
      <c r="YG106" s="76"/>
      <c r="YH106" s="76"/>
      <c r="YI106" s="76"/>
      <c r="YJ106" s="76"/>
      <c r="YK106" s="76"/>
      <c r="YL106" s="76"/>
      <c r="YM106" s="76"/>
      <c r="YN106" s="76"/>
      <c r="YO106" s="76"/>
      <c r="YP106" s="76"/>
      <c r="YQ106" s="76"/>
      <c r="YR106" s="76"/>
      <c r="YS106" s="76"/>
      <c r="YT106" s="76"/>
      <c r="YU106" s="76"/>
      <c r="YV106" s="76"/>
      <c r="YW106" s="76"/>
      <c r="YX106" s="76"/>
      <c r="YY106" s="76"/>
      <c r="YZ106" s="76"/>
      <c r="ZA106" s="76"/>
      <c r="ZB106" s="76"/>
      <c r="ZC106" s="76"/>
      <c r="ZD106" s="76"/>
      <c r="ZE106" s="76"/>
      <c r="ZF106" s="76"/>
      <c r="ZG106" s="76"/>
      <c r="ZH106" s="76"/>
      <c r="ZI106" s="76"/>
      <c r="ZJ106" s="76"/>
      <c r="ZK106" s="76"/>
      <c r="ZL106" s="76"/>
      <c r="ZM106" s="76"/>
      <c r="ZN106" s="76"/>
      <c r="ZO106" s="76"/>
      <c r="ZP106" s="76"/>
      <c r="ZQ106" s="76"/>
      <c r="ZR106" s="76"/>
      <c r="ZS106" s="76"/>
      <c r="ZT106" s="76"/>
      <c r="ZU106" s="76"/>
      <c r="ZV106" s="76"/>
      <c r="ZW106" s="76"/>
      <c r="ZX106" s="76"/>
      <c r="ZY106" s="76"/>
      <c r="ZZ106" s="76"/>
      <c r="AAA106" s="76"/>
      <c r="AAB106" s="76"/>
      <c r="AAC106" s="76"/>
      <c r="AAD106" s="76"/>
      <c r="AAE106" s="76"/>
      <c r="AAF106" s="76"/>
      <c r="AAG106" s="76"/>
      <c r="AAH106" s="76"/>
      <c r="AAI106" s="76"/>
      <c r="AAJ106" s="76"/>
      <c r="AAK106" s="76"/>
      <c r="AAL106" s="76"/>
      <c r="AAM106" s="76"/>
      <c r="AAN106" s="76"/>
      <c r="AAO106" s="76"/>
      <c r="AAP106" s="76"/>
      <c r="AAQ106" s="76"/>
      <c r="AAR106" s="76"/>
      <c r="AAS106" s="76"/>
      <c r="AAT106" s="76"/>
      <c r="AAU106" s="76"/>
      <c r="AAV106" s="76"/>
      <c r="AAW106" s="76"/>
      <c r="AAX106" s="76"/>
      <c r="AAY106" s="76"/>
      <c r="AAZ106" s="76"/>
      <c r="ABA106" s="76"/>
      <c r="ABB106" s="76"/>
      <c r="ABC106" s="76"/>
      <c r="ABD106" s="76"/>
      <c r="ABE106" s="76"/>
      <c r="ABF106" s="76"/>
      <c r="ABG106" s="76"/>
      <c r="ABH106" s="76"/>
      <c r="ABI106" s="76"/>
      <c r="ABJ106" s="76"/>
      <c r="ABK106" s="76"/>
      <c r="ABL106" s="76"/>
      <c r="ABM106" s="76"/>
      <c r="ABN106" s="76"/>
      <c r="ABO106" s="76"/>
      <c r="ABP106" s="76"/>
      <c r="ABQ106" s="76"/>
      <c r="ABR106" s="76"/>
      <c r="ABS106" s="76"/>
      <c r="ABT106" s="76"/>
      <c r="ABU106" s="76"/>
      <c r="ABV106" s="76"/>
      <c r="ABW106" s="76"/>
      <c r="ABX106" s="76"/>
      <c r="ABY106" s="76"/>
      <c r="ABZ106" s="76"/>
      <c r="ACA106" s="76"/>
      <c r="ACB106" s="76"/>
      <c r="ACC106" s="76"/>
      <c r="ACD106" s="76"/>
      <c r="ACE106" s="76"/>
      <c r="ACF106" s="76"/>
      <c r="ACG106" s="76"/>
      <c r="ACH106" s="76"/>
      <c r="ACI106" s="76"/>
      <c r="ACJ106" s="76"/>
      <c r="ACK106" s="76"/>
      <c r="ACL106" s="76"/>
      <c r="ACM106" s="76"/>
      <c r="ACN106" s="76"/>
      <c r="ACO106" s="76"/>
      <c r="ACP106" s="76"/>
      <c r="ACQ106" s="76"/>
      <c r="ACR106" s="76"/>
      <c r="ACS106" s="76"/>
      <c r="ACT106" s="76"/>
      <c r="ACU106" s="76"/>
      <c r="ACV106" s="76"/>
      <c r="ACW106" s="76"/>
      <c r="ACX106" s="76"/>
      <c r="ACY106" s="76"/>
      <c r="ACZ106" s="76"/>
      <c r="ADA106" s="76"/>
      <c r="ADB106" s="76"/>
      <c r="ADC106" s="76"/>
      <c r="ADD106" s="76"/>
      <c r="ADE106" s="76"/>
      <c r="ADF106" s="76"/>
      <c r="ADG106" s="76"/>
      <c r="ADH106" s="76"/>
      <c r="ADI106" s="76"/>
      <c r="ADJ106" s="76"/>
      <c r="ADK106" s="76"/>
      <c r="ADL106" s="76"/>
      <c r="ADM106" s="76"/>
      <c r="ADN106" s="76"/>
      <c r="ADO106" s="76"/>
      <c r="ADP106" s="76"/>
      <c r="ADQ106" s="76"/>
      <c r="ADR106" s="76"/>
      <c r="ADS106" s="76"/>
      <c r="ADT106" s="76"/>
      <c r="ADU106" s="76"/>
      <c r="ADV106" s="76"/>
      <c r="ADW106" s="76"/>
      <c r="ADX106" s="76"/>
      <c r="ADY106" s="76"/>
      <c r="ADZ106" s="76"/>
      <c r="AEA106" s="76"/>
      <c r="AEB106" s="76"/>
      <c r="AEC106" s="76"/>
      <c r="AED106" s="76"/>
      <c r="AEE106" s="76"/>
      <c r="AEF106" s="76"/>
      <c r="AEG106" s="76"/>
      <c r="AEH106" s="76"/>
      <c r="AEI106" s="76"/>
      <c r="AEJ106" s="76"/>
      <c r="AEK106" s="76"/>
      <c r="AEL106" s="76"/>
      <c r="AEM106" s="76"/>
      <c r="AEN106" s="76"/>
      <c r="AEO106" s="76"/>
      <c r="AEP106" s="76"/>
      <c r="AEQ106" s="76"/>
      <c r="AER106" s="76"/>
      <c r="AES106" s="76"/>
      <c r="AET106" s="76"/>
      <c r="AEU106" s="76"/>
      <c r="AEV106" s="76"/>
      <c r="AEW106" s="76"/>
      <c r="AEX106" s="76"/>
      <c r="AEY106" s="76"/>
      <c r="AEZ106" s="76"/>
      <c r="AFA106" s="76"/>
      <c r="AFB106" s="76"/>
      <c r="AFC106" s="76"/>
      <c r="AFD106" s="76"/>
      <c r="AFE106" s="76"/>
      <c r="AFF106" s="76"/>
      <c r="AFG106" s="76"/>
      <c r="AFH106" s="76"/>
      <c r="AFI106" s="76"/>
      <c r="AFJ106" s="76"/>
      <c r="AFK106" s="76"/>
      <c r="AFL106" s="76"/>
      <c r="AFM106" s="76"/>
      <c r="AFN106" s="76"/>
      <c r="AFO106" s="76"/>
      <c r="AFP106" s="76"/>
      <c r="AFQ106" s="76"/>
      <c r="AFR106" s="76"/>
      <c r="AFS106" s="76"/>
      <c r="AFT106" s="76"/>
      <c r="AFU106" s="76"/>
      <c r="AFV106" s="76"/>
      <c r="AFW106" s="76"/>
      <c r="AFX106" s="76"/>
      <c r="AFY106" s="76"/>
      <c r="AFZ106" s="76"/>
      <c r="AGA106" s="76"/>
      <c r="AGB106" s="76"/>
      <c r="AGC106" s="76"/>
      <c r="AGD106" s="76"/>
      <c r="AGE106" s="76"/>
      <c r="AGF106" s="76"/>
      <c r="AGG106" s="76"/>
      <c r="AGH106" s="76"/>
      <c r="AGI106" s="76"/>
      <c r="AGJ106" s="76"/>
      <c r="AGK106" s="76"/>
      <c r="AGL106" s="76"/>
      <c r="AGM106" s="76"/>
      <c r="AGN106" s="76"/>
      <c r="AGO106" s="76"/>
      <c r="AGP106" s="76"/>
      <c r="AGQ106" s="76"/>
      <c r="AGR106" s="76"/>
      <c r="AGS106" s="76"/>
      <c r="AGT106" s="76"/>
      <c r="AGU106" s="76"/>
      <c r="AGV106" s="76"/>
      <c r="AGW106" s="76"/>
      <c r="AGX106" s="76"/>
      <c r="AGY106" s="76"/>
      <c r="AGZ106" s="76"/>
      <c r="AHA106" s="76"/>
      <c r="AHB106" s="76"/>
      <c r="AHC106" s="76"/>
      <c r="AHD106" s="76"/>
      <c r="AHE106" s="76"/>
      <c r="AHF106" s="76"/>
      <c r="AHG106" s="76"/>
      <c r="AHH106" s="76"/>
      <c r="AHI106" s="76"/>
      <c r="AHJ106" s="76"/>
      <c r="AHK106" s="76"/>
      <c r="AHL106" s="76"/>
      <c r="AHM106" s="76"/>
      <c r="AHN106" s="76"/>
      <c r="AHO106" s="76"/>
      <c r="AHP106" s="76"/>
      <c r="AHQ106" s="76"/>
      <c r="AHR106" s="76"/>
      <c r="AHS106" s="76"/>
      <c r="AHT106" s="76"/>
      <c r="AHU106" s="76"/>
      <c r="AHV106" s="76"/>
      <c r="AHW106" s="76"/>
      <c r="AHX106" s="76"/>
      <c r="AHY106" s="76"/>
      <c r="AHZ106" s="76"/>
      <c r="AIA106" s="76"/>
      <c r="AIB106" s="76"/>
      <c r="AIC106" s="76"/>
      <c r="AID106" s="76"/>
      <c r="AIE106" s="76"/>
      <c r="AIF106" s="76"/>
      <c r="AIG106" s="76"/>
      <c r="AIH106" s="76"/>
      <c r="AII106" s="76"/>
      <c r="AIJ106" s="76"/>
      <c r="AIK106" s="76"/>
      <c r="AIL106" s="76"/>
      <c r="AIM106" s="76"/>
      <c r="AIN106" s="76"/>
      <c r="AIO106" s="76"/>
      <c r="AIP106" s="76"/>
      <c r="AIQ106" s="76"/>
      <c r="AIR106" s="76"/>
      <c r="AIS106" s="76"/>
      <c r="AIT106" s="76"/>
      <c r="AIU106" s="76"/>
      <c r="AIV106" s="76"/>
      <c r="AIW106" s="76"/>
      <c r="AIX106" s="76"/>
      <c r="AIY106" s="76"/>
      <c r="AIZ106" s="76"/>
      <c r="AJA106" s="76"/>
      <c r="AJB106" s="76"/>
      <c r="AJC106" s="76"/>
      <c r="AJD106" s="76"/>
      <c r="AJE106" s="76"/>
      <c r="AJF106" s="76"/>
      <c r="AJG106" s="76"/>
      <c r="AJH106" s="76"/>
      <c r="AJI106" s="76"/>
      <c r="AJJ106" s="76"/>
      <c r="AJK106" s="76"/>
      <c r="AJL106" s="76"/>
      <c r="AJM106" s="76"/>
      <c r="AJN106" s="76"/>
      <c r="AJO106" s="76"/>
      <c r="AJP106" s="76"/>
      <c r="AJQ106" s="76"/>
      <c r="AJR106" s="76"/>
      <c r="AJS106" s="76"/>
      <c r="AJT106" s="76"/>
      <c r="AJU106" s="76"/>
      <c r="AJV106" s="76"/>
      <c r="AJW106" s="76"/>
      <c r="AJX106" s="76"/>
      <c r="AJY106" s="76"/>
      <c r="AJZ106" s="76"/>
      <c r="AKA106" s="76"/>
      <c r="AKB106" s="76"/>
      <c r="AKC106" s="76"/>
      <c r="AKD106" s="76"/>
      <c r="AKE106" s="76"/>
      <c r="AKF106" s="76"/>
      <c r="AKG106" s="76"/>
      <c r="AKH106" s="76"/>
      <c r="AKI106" s="76"/>
      <c r="AKJ106" s="76"/>
      <c r="AKK106" s="76"/>
      <c r="AKL106" s="76"/>
      <c r="AKM106" s="76"/>
      <c r="AKN106" s="76"/>
      <c r="AKO106" s="76"/>
      <c r="AKP106" s="76"/>
      <c r="AKQ106" s="76"/>
      <c r="AKR106" s="76"/>
      <c r="AKS106" s="76"/>
      <c r="AKT106" s="76"/>
      <c r="AKU106" s="76"/>
      <c r="AKV106" s="76"/>
      <c r="AKW106" s="76"/>
      <c r="AKX106" s="76"/>
      <c r="AKY106" s="76"/>
      <c r="AKZ106" s="76"/>
      <c r="ALA106" s="76"/>
      <c r="ALB106" s="76"/>
      <c r="ALC106" s="76"/>
      <c r="ALD106" s="76"/>
      <c r="ALE106" s="76"/>
      <c r="ALF106" s="76"/>
      <c r="ALG106" s="76"/>
      <c r="ALH106" s="76"/>
      <c r="ALI106" s="76"/>
      <c r="ALJ106" s="76"/>
      <c r="ALK106" s="76"/>
      <c r="ALL106" s="76"/>
      <c r="ALM106" s="76"/>
      <c r="ALN106" s="76"/>
      <c r="ALO106" s="76"/>
      <c r="ALP106" s="76"/>
      <c r="ALQ106" s="76"/>
      <c r="ALR106" s="76"/>
      <c r="ALS106" s="76"/>
      <c r="ALT106" s="76"/>
      <c r="ALU106" s="76"/>
      <c r="ALV106" s="76"/>
      <c r="ALW106" s="76"/>
      <c r="ALX106" s="76"/>
      <c r="ALY106" s="76"/>
      <c r="ALZ106" s="76"/>
      <c r="AMA106" s="76"/>
      <c r="AMB106" s="76"/>
      <c r="AMC106" s="76"/>
      <c r="AMD106" s="76"/>
      <c r="AME106" s="76"/>
      <c r="AMF106" s="76"/>
      <c r="AMG106" s="76"/>
      <c r="AMH106" s="76"/>
      <c r="AMI106" s="76"/>
      <c r="AMJ106" s="77"/>
    </row>
    <row r="107" spans="1:1024" s="3" customFormat="1" ht="15" customHeight="1">
      <c r="A107" s="25" t="s">
        <v>148</v>
      </c>
      <c r="B107" s="190" t="s">
        <v>166</v>
      </c>
      <c r="C107" s="190"/>
      <c r="D107" s="190"/>
      <c r="E107" s="190"/>
      <c r="F107" s="190"/>
      <c r="G107" s="190"/>
      <c r="H107" s="191">
        <f>I98</f>
        <v>35.013663446666662</v>
      </c>
      <c r="I107" s="191"/>
      <c r="J107" s="40"/>
      <c r="K107" s="2" t="s">
        <v>167</v>
      </c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6"/>
      <c r="DM107" s="76"/>
      <c r="DN107" s="76"/>
      <c r="DO107" s="76"/>
      <c r="DP107" s="76"/>
      <c r="DQ107" s="76"/>
      <c r="DR107" s="76"/>
      <c r="DS107" s="76"/>
      <c r="DT107" s="76"/>
      <c r="DU107" s="76"/>
      <c r="DV107" s="76"/>
      <c r="DW107" s="76"/>
      <c r="DX107" s="76"/>
      <c r="DY107" s="76"/>
      <c r="DZ107" s="76"/>
      <c r="EA107" s="76"/>
      <c r="EB107" s="76"/>
      <c r="EC107" s="76"/>
      <c r="ED107" s="76"/>
      <c r="EE107" s="76"/>
      <c r="EF107" s="76"/>
      <c r="EG107" s="76"/>
      <c r="EH107" s="76"/>
      <c r="EI107" s="76"/>
      <c r="EJ107" s="76"/>
      <c r="EK107" s="76"/>
      <c r="EL107" s="76"/>
      <c r="EM107" s="76"/>
      <c r="EN107" s="76"/>
      <c r="EO107" s="76"/>
      <c r="EP107" s="76"/>
      <c r="EQ107" s="76"/>
      <c r="ER107" s="76"/>
      <c r="ES107" s="76"/>
      <c r="ET107" s="76"/>
      <c r="EU107" s="76"/>
      <c r="EV107" s="76"/>
      <c r="EW107" s="76"/>
      <c r="EX107" s="76"/>
      <c r="EY107" s="76"/>
      <c r="EZ107" s="76"/>
      <c r="FA107" s="76"/>
      <c r="FB107" s="76"/>
      <c r="FC107" s="76"/>
      <c r="FD107" s="76"/>
      <c r="FE107" s="76"/>
      <c r="FF107" s="76"/>
      <c r="FG107" s="76"/>
      <c r="FH107" s="76"/>
      <c r="FI107" s="76"/>
      <c r="FJ107" s="76"/>
      <c r="FK107" s="76"/>
      <c r="FL107" s="76"/>
      <c r="FM107" s="76"/>
      <c r="FN107" s="76"/>
      <c r="FO107" s="76"/>
      <c r="FP107" s="76"/>
      <c r="FQ107" s="76"/>
      <c r="FR107" s="76"/>
      <c r="FS107" s="76"/>
      <c r="FT107" s="76"/>
      <c r="FU107" s="76"/>
      <c r="FV107" s="76"/>
      <c r="FW107" s="76"/>
      <c r="FX107" s="76"/>
      <c r="FY107" s="76"/>
      <c r="FZ107" s="76"/>
      <c r="GA107" s="76"/>
      <c r="GB107" s="76"/>
      <c r="GC107" s="76"/>
      <c r="GD107" s="76"/>
      <c r="GE107" s="76"/>
      <c r="GF107" s="76"/>
      <c r="GG107" s="76"/>
      <c r="GH107" s="76"/>
      <c r="GI107" s="76"/>
      <c r="GJ107" s="76"/>
      <c r="GK107" s="76"/>
      <c r="GL107" s="76"/>
      <c r="GM107" s="76"/>
      <c r="GN107" s="76"/>
      <c r="GO107" s="76"/>
      <c r="GP107" s="76"/>
      <c r="GQ107" s="76"/>
      <c r="GR107" s="76"/>
      <c r="GS107" s="76"/>
      <c r="GT107" s="76"/>
      <c r="GU107" s="76"/>
      <c r="GV107" s="76"/>
      <c r="GW107" s="76"/>
      <c r="GX107" s="76"/>
      <c r="GY107" s="76"/>
      <c r="GZ107" s="76"/>
      <c r="HA107" s="76"/>
      <c r="HB107" s="76"/>
      <c r="HC107" s="76"/>
      <c r="HD107" s="76"/>
      <c r="HE107" s="76"/>
      <c r="HF107" s="76"/>
      <c r="HG107" s="76"/>
      <c r="HH107" s="76"/>
      <c r="HI107" s="76"/>
      <c r="HJ107" s="76"/>
      <c r="HK107" s="76"/>
      <c r="HL107" s="76"/>
      <c r="HM107" s="76"/>
      <c r="HN107" s="76"/>
      <c r="HO107" s="76"/>
      <c r="HP107" s="76"/>
      <c r="HQ107" s="76"/>
      <c r="HR107" s="76"/>
      <c r="HS107" s="76"/>
      <c r="HT107" s="76"/>
      <c r="HU107" s="76"/>
      <c r="HV107" s="76"/>
      <c r="HW107" s="76"/>
      <c r="HX107" s="76"/>
      <c r="HY107" s="76"/>
      <c r="HZ107" s="76"/>
      <c r="IA107" s="76"/>
      <c r="IB107" s="76"/>
      <c r="IC107" s="76"/>
      <c r="ID107" s="76"/>
      <c r="IE107" s="76"/>
      <c r="IF107" s="76"/>
      <c r="IG107" s="76"/>
      <c r="IH107" s="76"/>
      <c r="II107" s="76"/>
      <c r="IJ107" s="76"/>
      <c r="IK107" s="76"/>
      <c r="IL107" s="76"/>
      <c r="IM107" s="76"/>
      <c r="IN107" s="76"/>
      <c r="IO107" s="76"/>
      <c r="IP107" s="76"/>
      <c r="IQ107" s="76"/>
      <c r="IR107" s="76"/>
      <c r="IS107" s="76"/>
      <c r="IT107" s="76"/>
      <c r="IU107" s="76"/>
      <c r="IV107" s="76"/>
      <c r="IW107" s="76"/>
      <c r="IX107" s="76"/>
      <c r="IY107" s="76"/>
      <c r="IZ107" s="76"/>
      <c r="JA107" s="76"/>
      <c r="JB107" s="76"/>
      <c r="JC107" s="76"/>
      <c r="JD107" s="76"/>
      <c r="JE107" s="76"/>
      <c r="JF107" s="76"/>
      <c r="JG107" s="76"/>
      <c r="JH107" s="76"/>
      <c r="JI107" s="76"/>
      <c r="JJ107" s="76"/>
      <c r="JK107" s="76"/>
      <c r="JL107" s="76"/>
      <c r="JM107" s="76"/>
      <c r="JN107" s="76"/>
      <c r="JO107" s="76"/>
      <c r="JP107" s="76"/>
      <c r="JQ107" s="76"/>
      <c r="JR107" s="76"/>
      <c r="JS107" s="76"/>
      <c r="JT107" s="76"/>
      <c r="JU107" s="76"/>
      <c r="JV107" s="76"/>
      <c r="JW107" s="76"/>
      <c r="JX107" s="76"/>
      <c r="JY107" s="76"/>
      <c r="JZ107" s="76"/>
      <c r="KA107" s="76"/>
      <c r="KB107" s="76"/>
      <c r="KC107" s="76"/>
      <c r="KD107" s="76"/>
      <c r="KE107" s="76"/>
      <c r="KF107" s="76"/>
      <c r="KG107" s="76"/>
      <c r="KH107" s="76"/>
      <c r="KI107" s="76"/>
      <c r="KJ107" s="76"/>
      <c r="KK107" s="76"/>
      <c r="KL107" s="76"/>
      <c r="KM107" s="76"/>
      <c r="KN107" s="76"/>
      <c r="KO107" s="76"/>
      <c r="KP107" s="76"/>
      <c r="KQ107" s="76"/>
      <c r="KR107" s="76"/>
      <c r="KS107" s="76"/>
      <c r="KT107" s="76"/>
      <c r="KU107" s="76"/>
      <c r="KV107" s="76"/>
      <c r="KW107" s="76"/>
      <c r="KX107" s="76"/>
      <c r="KY107" s="76"/>
      <c r="KZ107" s="76"/>
      <c r="LA107" s="76"/>
      <c r="LB107" s="76"/>
      <c r="LC107" s="76"/>
      <c r="LD107" s="76"/>
      <c r="LE107" s="76"/>
      <c r="LF107" s="76"/>
      <c r="LG107" s="76"/>
      <c r="LH107" s="76"/>
      <c r="LI107" s="76"/>
      <c r="LJ107" s="76"/>
      <c r="LK107" s="76"/>
      <c r="LL107" s="76"/>
      <c r="LM107" s="76"/>
      <c r="LN107" s="76"/>
      <c r="LO107" s="76"/>
      <c r="LP107" s="76"/>
      <c r="LQ107" s="76"/>
      <c r="LR107" s="76"/>
      <c r="LS107" s="76"/>
      <c r="LT107" s="76"/>
      <c r="LU107" s="76"/>
      <c r="LV107" s="76"/>
      <c r="LW107" s="76"/>
      <c r="LX107" s="76"/>
      <c r="LY107" s="76"/>
      <c r="LZ107" s="76"/>
      <c r="MA107" s="76"/>
      <c r="MB107" s="76"/>
      <c r="MC107" s="76"/>
      <c r="MD107" s="76"/>
      <c r="ME107" s="76"/>
      <c r="MF107" s="76"/>
      <c r="MG107" s="76"/>
      <c r="MH107" s="76"/>
      <c r="MI107" s="76"/>
      <c r="MJ107" s="76"/>
      <c r="MK107" s="76"/>
      <c r="ML107" s="76"/>
      <c r="MM107" s="76"/>
      <c r="MN107" s="76"/>
      <c r="MO107" s="76"/>
      <c r="MP107" s="76"/>
      <c r="MQ107" s="76"/>
      <c r="MR107" s="76"/>
      <c r="MS107" s="76"/>
      <c r="MT107" s="76"/>
      <c r="MU107" s="76"/>
      <c r="MV107" s="76"/>
      <c r="MW107" s="76"/>
      <c r="MX107" s="76"/>
      <c r="MY107" s="76"/>
      <c r="MZ107" s="76"/>
      <c r="NA107" s="76"/>
      <c r="NB107" s="76"/>
      <c r="NC107" s="76"/>
      <c r="ND107" s="76"/>
      <c r="NE107" s="76"/>
      <c r="NF107" s="76"/>
      <c r="NG107" s="76"/>
      <c r="NH107" s="76"/>
      <c r="NI107" s="76"/>
      <c r="NJ107" s="76"/>
      <c r="NK107" s="76"/>
      <c r="NL107" s="76"/>
      <c r="NM107" s="76"/>
      <c r="NN107" s="76"/>
      <c r="NO107" s="76"/>
      <c r="NP107" s="76"/>
      <c r="NQ107" s="76"/>
      <c r="NR107" s="76"/>
      <c r="NS107" s="76"/>
      <c r="NT107" s="76"/>
      <c r="NU107" s="76"/>
      <c r="NV107" s="76"/>
      <c r="NW107" s="76"/>
      <c r="NX107" s="76"/>
      <c r="NY107" s="76"/>
      <c r="NZ107" s="76"/>
      <c r="OA107" s="76"/>
      <c r="OB107" s="76"/>
      <c r="OC107" s="76"/>
      <c r="OD107" s="76"/>
      <c r="OE107" s="76"/>
      <c r="OF107" s="76"/>
      <c r="OG107" s="76"/>
      <c r="OH107" s="76"/>
      <c r="OI107" s="76"/>
      <c r="OJ107" s="76"/>
      <c r="OK107" s="76"/>
      <c r="OL107" s="76"/>
      <c r="OM107" s="76"/>
      <c r="ON107" s="76"/>
      <c r="OO107" s="76"/>
      <c r="OP107" s="76"/>
      <c r="OQ107" s="76"/>
      <c r="OR107" s="76"/>
      <c r="OS107" s="76"/>
      <c r="OT107" s="76"/>
      <c r="OU107" s="76"/>
      <c r="OV107" s="76"/>
      <c r="OW107" s="76"/>
      <c r="OX107" s="76"/>
      <c r="OY107" s="76"/>
      <c r="OZ107" s="76"/>
      <c r="PA107" s="76"/>
      <c r="PB107" s="76"/>
      <c r="PC107" s="76"/>
      <c r="PD107" s="76"/>
      <c r="PE107" s="76"/>
      <c r="PF107" s="76"/>
      <c r="PG107" s="76"/>
      <c r="PH107" s="76"/>
      <c r="PI107" s="76"/>
      <c r="PJ107" s="76"/>
      <c r="PK107" s="76"/>
      <c r="PL107" s="76"/>
      <c r="PM107" s="76"/>
      <c r="PN107" s="76"/>
      <c r="PO107" s="76"/>
      <c r="PP107" s="76"/>
      <c r="PQ107" s="76"/>
      <c r="PR107" s="76"/>
      <c r="PS107" s="76"/>
      <c r="PT107" s="76"/>
      <c r="PU107" s="76"/>
      <c r="PV107" s="76"/>
      <c r="PW107" s="76"/>
      <c r="PX107" s="76"/>
      <c r="PY107" s="76"/>
      <c r="PZ107" s="76"/>
      <c r="QA107" s="76"/>
      <c r="QB107" s="76"/>
      <c r="QC107" s="76"/>
      <c r="QD107" s="76"/>
      <c r="QE107" s="76"/>
      <c r="QF107" s="76"/>
      <c r="QG107" s="76"/>
      <c r="QH107" s="76"/>
      <c r="QI107" s="76"/>
      <c r="QJ107" s="76"/>
      <c r="QK107" s="76"/>
      <c r="QL107" s="76"/>
      <c r="QM107" s="76"/>
      <c r="QN107" s="76"/>
      <c r="QO107" s="76"/>
      <c r="QP107" s="76"/>
      <c r="QQ107" s="76"/>
      <c r="QR107" s="76"/>
      <c r="QS107" s="76"/>
      <c r="QT107" s="76"/>
      <c r="QU107" s="76"/>
      <c r="QV107" s="76"/>
      <c r="QW107" s="76"/>
      <c r="QX107" s="76"/>
      <c r="QY107" s="76"/>
      <c r="QZ107" s="76"/>
      <c r="RA107" s="76"/>
      <c r="RB107" s="76"/>
      <c r="RC107" s="76"/>
      <c r="RD107" s="76"/>
      <c r="RE107" s="76"/>
      <c r="RF107" s="76"/>
      <c r="RG107" s="76"/>
      <c r="RH107" s="76"/>
      <c r="RI107" s="76"/>
      <c r="RJ107" s="76"/>
      <c r="RK107" s="76"/>
      <c r="RL107" s="76"/>
      <c r="RM107" s="76"/>
      <c r="RN107" s="76"/>
      <c r="RO107" s="76"/>
      <c r="RP107" s="76"/>
      <c r="RQ107" s="76"/>
      <c r="RR107" s="76"/>
      <c r="RS107" s="76"/>
      <c r="RT107" s="76"/>
      <c r="RU107" s="76"/>
      <c r="RV107" s="76"/>
      <c r="RW107" s="76"/>
      <c r="RX107" s="76"/>
      <c r="RY107" s="76"/>
      <c r="RZ107" s="76"/>
      <c r="SA107" s="76"/>
      <c r="SB107" s="76"/>
      <c r="SC107" s="76"/>
      <c r="SD107" s="76"/>
      <c r="SE107" s="76"/>
      <c r="SF107" s="76"/>
      <c r="SG107" s="76"/>
      <c r="SH107" s="76"/>
      <c r="SI107" s="76"/>
      <c r="SJ107" s="76"/>
      <c r="SK107" s="76"/>
      <c r="SL107" s="76"/>
      <c r="SM107" s="76"/>
      <c r="SN107" s="76"/>
      <c r="SO107" s="76"/>
      <c r="SP107" s="76"/>
      <c r="SQ107" s="76"/>
      <c r="SR107" s="76"/>
      <c r="SS107" s="76"/>
      <c r="ST107" s="76"/>
      <c r="SU107" s="76"/>
      <c r="SV107" s="76"/>
      <c r="SW107" s="76"/>
      <c r="SX107" s="76"/>
      <c r="SY107" s="76"/>
      <c r="SZ107" s="76"/>
      <c r="TA107" s="76"/>
      <c r="TB107" s="76"/>
      <c r="TC107" s="76"/>
      <c r="TD107" s="76"/>
      <c r="TE107" s="76"/>
      <c r="TF107" s="76"/>
      <c r="TG107" s="76"/>
      <c r="TH107" s="76"/>
      <c r="TI107" s="76"/>
      <c r="TJ107" s="76"/>
      <c r="TK107" s="76"/>
      <c r="TL107" s="76"/>
      <c r="TM107" s="76"/>
      <c r="TN107" s="76"/>
      <c r="TO107" s="76"/>
      <c r="TP107" s="76"/>
      <c r="TQ107" s="76"/>
      <c r="TR107" s="76"/>
      <c r="TS107" s="76"/>
      <c r="TT107" s="76"/>
      <c r="TU107" s="76"/>
      <c r="TV107" s="76"/>
      <c r="TW107" s="76"/>
      <c r="TX107" s="76"/>
      <c r="TY107" s="76"/>
      <c r="TZ107" s="76"/>
      <c r="UA107" s="76"/>
      <c r="UB107" s="76"/>
      <c r="UC107" s="76"/>
      <c r="UD107" s="76"/>
      <c r="UE107" s="76"/>
      <c r="UF107" s="76"/>
      <c r="UG107" s="76"/>
      <c r="UH107" s="76"/>
      <c r="UI107" s="76"/>
      <c r="UJ107" s="76"/>
      <c r="UK107" s="76"/>
      <c r="UL107" s="76"/>
      <c r="UM107" s="76"/>
      <c r="UN107" s="76"/>
      <c r="UO107" s="76"/>
      <c r="UP107" s="76"/>
      <c r="UQ107" s="76"/>
      <c r="UR107" s="76"/>
      <c r="US107" s="76"/>
      <c r="UT107" s="76"/>
      <c r="UU107" s="76"/>
      <c r="UV107" s="76"/>
      <c r="UW107" s="76"/>
      <c r="UX107" s="76"/>
      <c r="UY107" s="76"/>
      <c r="UZ107" s="76"/>
      <c r="VA107" s="76"/>
      <c r="VB107" s="76"/>
      <c r="VC107" s="76"/>
      <c r="VD107" s="76"/>
      <c r="VE107" s="76"/>
      <c r="VF107" s="76"/>
      <c r="VG107" s="76"/>
      <c r="VH107" s="76"/>
      <c r="VI107" s="76"/>
      <c r="VJ107" s="76"/>
      <c r="VK107" s="76"/>
      <c r="VL107" s="76"/>
      <c r="VM107" s="76"/>
      <c r="VN107" s="76"/>
      <c r="VO107" s="76"/>
      <c r="VP107" s="76"/>
      <c r="VQ107" s="76"/>
      <c r="VR107" s="76"/>
      <c r="VS107" s="76"/>
      <c r="VT107" s="76"/>
      <c r="VU107" s="76"/>
      <c r="VV107" s="76"/>
      <c r="VW107" s="76"/>
      <c r="VX107" s="76"/>
      <c r="VY107" s="76"/>
      <c r="VZ107" s="76"/>
      <c r="WA107" s="76"/>
      <c r="WB107" s="76"/>
      <c r="WC107" s="76"/>
      <c r="WD107" s="76"/>
      <c r="WE107" s="76"/>
      <c r="WF107" s="76"/>
      <c r="WG107" s="76"/>
      <c r="WH107" s="76"/>
      <c r="WI107" s="76"/>
      <c r="WJ107" s="76"/>
      <c r="WK107" s="76"/>
      <c r="WL107" s="76"/>
      <c r="WM107" s="76"/>
      <c r="WN107" s="76"/>
      <c r="WO107" s="76"/>
      <c r="WP107" s="76"/>
      <c r="WQ107" s="76"/>
      <c r="WR107" s="76"/>
      <c r="WS107" s="76"/>
      <c r="WT107" s="76"/>
      <c r="WU107" s="76"/>
      <c r="WV107" s="76"/>
      <c r="WW107" s="76"/>
      <c r="WX107" s="76"/>
      <c r="WY107" s="76"/>
      <c r="WZ107" s="76"/>
      <c r="XA107" s="76"/>
      <c r="XB107" s="76"/>
      <c r="XC107" s="76"/>
      <c r="XD107" s="76"/>
      <c r="XE107" s="76"/>
      <c r="XF107" s="76"/>
      <c r="XG107" s="76"/>
      <c r="XH107" s="76"/>
      <c r="XI107" s="76"/>
      <c r="XJ107" s="76"/>
      <c r="XK107" s="76"/>
      <c r="XL107" s="76"/>
      <c r="XM107" s="76"/>
      <c r="XN107" s="76"/>
      <c r="XO107" s="76"/>
      <c r="XP107" s="76"/>
      <c r="XQ107" s="76"/>
      <c r="XR107" s="76"/>
      <c r="XS107" s="76"/>
      <c r="XT107" s="76"/>
      <c r="XU107" s="76"/>
      <c r="XV107" s="76"/>
      <c r="XW107" s="76"/>
      <c r="XX107" s="76"/>
      <c r="XY107" s="76"/>
      <c r="XZ107" s="76"/>
      <c r="YA107" s="76"/>
      <c r="YB107" s="76"/>
      <c r="YC107" s="76"/>
      <c r="YD107" s="76"/>
      <c r="YE107" s="76"/>
      <c r="YF107" s="76"/>
      <c r="YG107" s="76"/>
      <c r="YH107" s="76"/>
      <c r="YI107" s="76"/>
      <c r="YJ107" s="76"/>
      <c r="YK107" s="76"/>
      <c r="YL107" s="76"/>
      <c r="YM107" s="76"/>
      <c r="YN107" s="76"/>
      <c r="YO107" s="76"/>
      <c r="YP107" s="76"/>
      <c r="YQ107" s="76"/>
      <c r="YR107" s="76"/>
      <c r="YS107" s="76"/>
      <c r="YT107" s="76"/>
      <c r="YU107" s="76"/>
      <c r="YV107" s="76"/>
      <c r="YW107" s="76"/>
      <c r="YX107" s="76"/>
      <c r="YY107" s="76"/>
      <c r="YZ107" s="76"/>
      <c r="ZA107" s="76"/>
      <c r="ZB107" s="76"/>
      <c r="ZC107" s="76"/>
      <c r="ZD107" s="76"/>
      <c r="ZE107" s="76"/>
      <c r="ZF107" s="76"/>
      <c r="ZG107" s="76"/>
      <c r="ZH107" s="76"/>
      <c r="ZI107" s="76"/>
      <c r="ZJ107" s="76"/>
      <c r="ZK107" s="76"/>
      <c r="ZL107" s="76"/>
      <c r="ZM107" s="76"/>
      <c r="ZN107" s="76"/>
      <c r="ZO107" s="76"/>
      <c r="ZP107" s="76"/>
      <c r="ZQ107" s="76"/>
      <c r="ZR107" s="76"/>
      <c r="ZS107" s="76"/>
      <c r="ZT107" s="76"/>
      <c r="ZU107" s="76"/>
      <c r="ZV107" s="76"/>
      <c r="ZW107" s="76"/>
      <c r="ZX107" s="76"/>
      <c r="ZY107" s="76"/>
      <c r="ZZ107" s="76"/>
      <c r="AAA107" s="76"/>
      <c r="AAB107" s="76"/>
      <c r="AAC107" s="76"/>
      <c r="AAD107" s="76"/>
      <c r="AAE107" s="76"/>
      <c r="AAF107" s="76"/>
      <c r="AAG107" s="76"/>
      <c r="AAH107" s="76"/>
      <c r="AAI107" s="76"/>
      <c r="AAJ107" s="76"/>
      <c r="AAK107" s="76"/>
      <c r="AAL107" s="76"/>
      <c r="AAM107" s="76"/>
      <c r="AAN107" s="76"/>
      <c r="AAO107" s="76"/>
      <c r="AAP107" s="76"/>
      <c r="AAQ107" s="76"/>
      <c r="AAR107" s="76"/>
      <c r="AAS107" s="76"/>
      <c r="AAT107" s="76"/>
      <c r="AAU107" s="76"/>
      <c r="AAV107" s="76"/>
      <c r="AAW107" s="76"/>
      <c r="AAX107" s="76"/>
      <c r="AAY107" s="76"/>
      <c r="AAZ107" s="76"/>
      <c r="ABA107" s="76"/>
      <c r="ABB107" s="76"/>
      <c r="ABC107" s="76"/>
      <c r="ABD107" s="76"/>
      <c r="ABE107" s="76"/>
      <c r="ABF107" s="76"/>
      <c r="ABG107" s="76"/>
      <c r="ABH107" s="76"/>
      <c r="ABI107" s="76"/>
      <c r="ABJ107" s="76"/>
      <c r="ABK107" s="76"/>
      <c r="ABL107" s="76"/>
      <c r="ABM107" s="76"/>
      <c r="ABN107" s="76"/>
      <c r="ABO107" s="76"/>
      <c r="ABP107" s="76"/>
      <c r="ABQ107" s="76"/>
      <c r="ABR107" s="76"/>
      <c r="ABS107" s="76"/>
      <c r="ABT107" s="76"/>
      <c r="ABU107" s="76"/>
      <c r="ABV107" s="76"/>
      <c r="ABW107" s="76"/>
      <c r="ABX107" s="76"/>
      <c r="ABY107" s="76"/>
      <c r="ABZ107" s="76"/>
      <c r="ACA107" s="76"/>
      <c r="ACB107" s="76"/>
      <c r="ACC107" s="76"/>
      <c r="ACD107" s="76"/>
      <c r="ACE107" s="76"/>
      <c r="ACF107" s="76"/>
      <c r="ACG107" s="76"/>
      <c r="ACH107" s="76"/>
      <c r="ACI107" s="76"/>
      <c r="ACJ107" s="76"/>
      <c r="ACK107" s="76"/>
      <c r="ACL107" s="76"/>
      <c r="ACM107" s="76"/>
      <c r="ACN107" s="76"/>
      <c r="ACO107" s="76"/>
      <c r="ACP107" s="76"/>
      <c r="ACQ107" s="76"/>
      <c r="ACR107" s="76"/>
      <c r="ACS107" s="76"/>
      <c r="ACT107" s="76"/>
      <c r="ACU107" s="76"/>
      <c r="ACV107" s="76"/>
      <c r="ACW107" s="76"/>
      <c r="ACX107" s="76"/>
      <c r="ACY107" s="76"/>
      <c r="ACZ107" s="76"/>
      <c r="ADA107" s="76"/>
      <c r="ADB107" s="76"/>
      <c r="ADC107" s="76"/>
      <c r="ADD107" s="76"/>
      <c r="ADE107" s="76"/>
      <c r="ADF107" s="76"/>
      <c r="ADG107" s="76"/>
      <c r="ADH107" s="76"/>
      <c r="ADI107" s="76"/>
      <c r="ADJ107" s="76"/>
      <c r="ADK107" s="76"/>
      <c r="ADL107" s="76"/>
      <c r="ADM107" s="76"/>
      <c r="ADN107" s="76"/>
      <c r="ADO107" s="76"/>
      <c r="ADP107" s="76"/>
      <c r="ADQ107" s="76"/>
      <c r="ADR107" s="76"/>
      <c r="ADS107" s="76"/>
      <c r="ADT107" s="76"/>
      <c r="ADU107" s="76"/>
      <c r="ADV107" s="76"/>
      <c r="ADW107" s="76"/>
      <c r="ADX107" s="76"/>
      <c r="ADY107" s="76"/>
      <c r="ADZ107" s="76"/>
      <c r="AEA107" s="76"/>
      <c r="AEB107" s="76"/>
      <c r="AEC107" s="76"/>
      <c r="AED107" s="76"/>
      <c r="AEE107" s="76"/>
      <c r="AEF107" s="76"/>
      <c r="AEG107" s="76"/>
      <c r="AEH107" s="76"/>
      <c r="AEI107" s="76"/>
      <c r="AEJ107" s="76"/>
      <c r="AEK107" s="76"/>
      <c r="AEL107" s="76"/>
      <c r="AEM107" s="76"/>
      <c r="AEN107" s="76"/>
      <c r="AEO107" s="76"/>
      <c r="AEP107" s="76"/>
      <c r="AEQ107" s="76"/>
      <c r="AER107" s="76"/>
      <c r="AES107" s="76"/>
      <c r="AET107" s="76"/>
      <c r="AEU107" s="76"/>
      <c r="AEV107" s="76"/>
      <c r="AEW107" s="76"/>
      <c r="AEX107" s="76"/>
      <c r="AEY107" s="76"/>
      <c r="AEZ107" s="76"/>
      <c r="AFA107" s="76"/>
      <c r="AFB107" s="76"/>
      <c r="AFC107" s="76"/>
      <c r="AFD107" s="76"/>
      <c r="AFE107" s="76"/>
      <c r="AFF107" s="76"/>
      <c r="AFG107" s="76"/>
      <c r="AFH107" s="76"/>
      <c r="AFI107" s="76"/>
      <c r="AFJ107" s="76"/>
      <c r="AFK107" s="76"/>
      <c r="AFL107" s="76"/>
      <c r="AFM107" s="76"/>
      <c r="AFN107" s="76"/>
      <c r="AFO107" s="76"/>
      <c r="AFP107" s="76"/>
      <c r="AFQ107" s="76"/>
      <c r="AFR107" s="76"/>
      <c r="AFS107" s="76"/>
      <c r="AFT107" s="76"/>
      <c r="AFU107" s="76"/>
      <c r="AFV107" s="76"/>
      <c r="AFW107" s="76"/>
      <c r="AFX107" s="76"/>
      <c r="AFY107" s="76"/>
      <c r="AFZ107" s="76"/>
      <c r="AGA107" s="76"/>
      <c r="AGB107" s="76"/>
      <c r="AGC107" s="76"/>
      <c r="AGD107" s="76"/>
      <c r="AGE107" s="76"/>
      <c r="AGF107" s="76"/>
      <c r="AGG107" s="76"/>
      <c r="AGH107" s="76"/>
      <c r="AGI107" s="76"/>
      <c r="AGJ107" s="76"/>
      <c r="AGK107" s="76"/>
      <c r="AGL107" s="76"/>
      <c r="AGM107" s="76"/>
      <c r="AGN107" s="76"/>
      <c r="AGO107" s="76"/>
      <c r="AGP107" s="76"/>
      <c r="AGQ107" s="76"/>
      <c r="AGR107" s="76"/>
      <c r="AGS107" s="76"/>
      <c r="AGT107" s="76"/>
      <c r="AGU107" s="76"/>
      <c r="AGV107" s="76"/>
      <c r="AGW107" s="76"/>
      <c r="AGX107" s="76"/>
      <c r="AGY107" s="76"/>
      <c r="AGZ107" s="76"/>
      <c r="AHA107" s="76"/>
      <c r="AHB107" s="76"/>
      <c r="AHC107" s="76"/>
      <c r="AHD107" s="76"/>
      <c r="AHE107" s="76"/>
      <c r="AHF107" s="76"/>
      <c r="AHG107" s="76"/>
      <c r="AHH107" s="76"/>
      <c r="AHI107" s="76"/>
      <c r="AHJ107" s="76"/>
      <c r="AHK107" s="76"/>
      <c r="AHL107" s="76"/>
      <c r="AHM107" s="76"/>
      <c r="AHN107" s="76"/>
      <c r="AHO107" s="76"/>
      <c r="AHP107" s="76"/>
      <c r="AHQ107" s="76"/>
      <c r="AHR107" s="76"/>
      <c r="AHS107" s="76"/>
      <c r="AHT107" s="76"/>
      <c r="AHU107" s="76"/>
      <c r="AHV107" s="76"/>
      <c r="AHW107" s="76"/>
      <c r="AHX107" s="76"/>
      <c r="AHY107" s="76"/>
      <c r="AHZ107" s="76"/>
      <c r="AIA107" s="76"/>
      <c r="AIB107" s="76"/>
      <c r="AIC107" s="76"/>
      <c r="AID107" s="76"/>
      <c r="AIE107" s="76"/>
      <c r="AIF107" s="76"/>
      <c r="AIG107" s="76"/>
      <c r="AIH107" s="76"/>
      <c r="AII107" s="76"/>
      <c r="AIJ107" s="76"/>
      <c r="AIK107" s="76"/>
      <c r="AIL107" s="76"/>
      <c r="AIM107" s="76"/>
      <c r="AIN107" s="76"/>
      <c r="AIO107" s="76"/>
      <c r="AIP107" s="76"/>
      <c r="AIQ107" s="76"/>
      <c r="AIR107" s="76"/>
      <c r="AIS107" s="76"/>
      <c r="AIT107" s="76"/>
      <c r="AIU107" s="76"/>
      <c r="AIV107" s="76"/>
      <c r="AIW107" s="76"/>
      <c r="AIX107" s="76"/>
      <c r="AIY107" s="76"/>
      <c r="AIZ107" s="76"/>
      <c r="AJA107" s="76"/>
      <c r="AJB107" s="76"/>
      <c r="AJC107" s="76"/>
      <c r="AJD107" s="76"/>
      <c r="AJE107" s="76"/>
      <c r="AJF107" s="76"/>
      <c r="AJG107" s="76"/>
      <c r="AJH107" s="76"/>
      <c r="AJI107" s="76"/>
      <c r="AJJ107" s="76"/>
      <c r="AJK107" s="76"/>
      <c r="AJL107" s="76"/>
      <c r="AJM107" s="76"/>
      <c r="AJN107" s="76"/>
      <c r="AJO107" s="76"/>
      <c r="AJP107" s="76"/>
      <c r="AJQ107" s="76"/>
      <c r="AJR107" s="76"/>
      <c r="AJS107" s="76"/>
      <c r="AJT107" s="76"/>
      <c r="AJU107" s="76"/>
      <c r="AJV107" s="76"/>
      <c r="AJW107" s="76"/>
      <c r="AJX107" s="76"/>
      <c r="AJY107" s="76"/>
      <c r="AJZ107" s="76"/>
      <c r="AKA107" s="76"/>
      <c r="AKB107" s="76"/>
      <c r="AKC107" s="76"/>
      <c r="AKD107" s="76"/>
      <c r="AKE107" s="76"/>
      <c r="AKF107" s="76"/>
      <c r="AKG107" s="76"/>
      <c r="AKH107" s="76"/>
      <c r="AKI107" s="76"/>
      <c r="AKJ107" s="76"/>
      <c r="AKK107" s="76"/>
      <c r="AKL107" s="76"/>
      <c r="AKM107" s="76"/>
      <c r="AKN107" s="76"/>
      <c r="AKO107" s="76"/>
      <c r="AKP107" s="76"/>
      <c r="AKQ107" s="76"/>
      <c r="AKR107" s="76"/>
      <c r="AKS107" s="76"/>
      <c r="AKT107" s="76"/>
      <c r="AKU107" s="76"/>
      <c r="AKV107" s="76"/>
      <c r="AKW107" s="76"/>
      <c r="AKX107" s="76"/>
      <c r="AKY107" s="76"/>
      <c r="AKZ107" s="76"/>
      <c r="ALA107" s="76"/>
      <c r="ALB107" s="76"/>
      <c r="ALC107" s="76"/>
      <c r="ALD107" s="76"/>
      <c r="ALE107" s="76"/>
      <c r="ALF107" s="76"/>
      <c r="ALG107" s="76"/>
      <c r="ALH107" s="76"/>
      <c r="ALI107" s="76"/>
      <c r="ALJ107" s="76"/>
      <c r="ALK107" s="76"/>
      <c r="ALL107" s="76"/>
      <c r="ALM107" s="76"/>
      <c r="ALN107" s="76"/>
      <c r="ALO107" s="76"/>
      <c r="ALP107" s="76"/>
      <c r="ALQ107" s="76"/>
      <c r="ALR107" s="76"/>
      <c r="ALS107" s="76"/>
      <c r="ALT107" s="76"/>
      <c r="ALU107" s="76"/>
      <c r="ALV107" s="76"/>
      <c r="ALW107" s="76"/>
      <c r="ALX107" s="76"/>
      <c r="ALY107" s="76"/>
      <c r="ALZ107" s="76"/>
      <c r="AMA107" s="76"/>
      <c r="AMB107" s="76"/>
      <c r="AMC107" s="76"/>
      <c r="AMD107" s="76"/>
      <c r="AME107" s="76"/>
      <c r="AMF107" s="76"/>
      <c r="AMG107" s="76"/>
      <c r="AMH107" s="76"/>
      <c r="AMI107" s="76"/>
      <c r="AMJ107" s="77"/>
    </row>
    <row r="108" spans="1:1024" s="3" customFormat="1" ht="15" customHeight="1">
      <c r="A108" s="25" t="s">
        <v>161</v>
      </c>
      <c r="B108" s="190" t="s">
        <v>162</v>
      </c>
      <c r="C108" s="190"/>
      <c r="D108" s="190"/>
      <c r="E108" s="190"/>
      <c r="F108" s="190"/>
      <c r="G108" s="190"/>
      <c r="H108" s="191">
        <f>H103</f>
        <v>0</v>
      </c>
      <c r="I108" s="191"/>
      <c r="J108" s="40"/>
      <c r="K108" s="2" t="s">
        <v>168</v>
      </c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  <c r="IB108" s="76"/>
      <c r="IC108" s="76"/>
      <c r="ID108" s="76"/>
      <c r="IE108" s="76"/>
      <c r="IF108" s="76"/>
      <c r="IG108" s="76"/>
      <c r="IH108" s="76"/>
      <c r="II108" s="76"/>
      <c r="IJ108" s="76"/>
      <c r="IK108" s="76"/>
      <c r="IL108" s="76"/>
      <c r="IM108" s="76"/>
      <c r="IN108" s="76"/>
      <c r="IO108" s="76"/>
      <c r="IP108" s="76"/>
      <c r="IQ108" s="76"/>
      <c r="IR108" s="76"/>
      <c r="IS108" s="76"/>
      <c r="IT108" s="76"/>
      <c r="IU108" s="76"/>
      <c r="IV108" s="76"/>
      <c r="IW108" s="76"/>
      <c r="IX108" s="76"/>
      <c r="IY108" s="76"/>
      <c r="IZ108" s="76"/>
      <c r="JA108" s="76"/>
      <c r="JB108" s="76"/>
      <c r="JC108" s="76"/>
      <c r="JD108" s="76"/>
      <c r="JE108" s="76"/>
      <c r="JF108" s="76"/>
      <c r="JG108" s="76"/>
      <c r="JH108" s="76"/>
      <c r="JI108" s="76"/>
      <c r="JJ108" s="76"/>
      <c r="JK108" s="76"/>
      <c r="JL108" s="76"/>
      <c r="JM108" s="76"/>
      <c r="JN108" s="76"/>
      <c r="JO108" s="76"/>
      <c r="JP108" s="76"/>
      <c r="JQ108" s="76"/>
      <c r="JR108" s="76"/>
      <c r="JS108" s="76"/>
      <c r="JT108" s="76"/>
      <c r="JU108" s="76"/>
      <c r="JV108" s="76"/>
      <c r="JW108" s="76"/>
      <c r="JX108" s="76"/>
      <c r="JY108" s="76"/>
      <c r="JZ108" s="76"/>
      <c r="KA108" s="76"/>
      <c r="KB108" s="76"/>
      <c r="KC108" s="76"/>
      <c r="KD108" s="76"/>
      <c r="KE108" s="76"/>
      <c r="KF108" s="76"/>
      <c r="KG108" s="76"/>
      <c r="KH108" s="76"/>
      <c r="KI108" s="76"/>
      <c r="KJ108" s="76"/>
      <c r="KK108" s="76"/>
      <c r="KL108" s="76"/>
      <c r="KM108" s="76"/>
      <c r="KN108" s="76"/>
      <c r="KO108" s="76"/>
      <c r="KP108" s="76"/>
      <c r="KQ108" s="76"/>
      <c r="KR108" s="76"/>
      <c r="KS108" s="76"/>
      <c r="KT108" s="76"/>
      <c r="KU108" s="76"/>
      <c r="KV108" s="76"/>
      <c r="KW108" s="76"/>
      <c r="KX108" s="76"/>
      <c r="KY108" s="76"/>
      <c r="KZ108" s="76"/>
      <c r="LA108" s="76"/>
      <c r="LB108" s="76"/>
      <c r="LC108" s="76"/>
      <c r="LD108" s="76"/>
      <c r="LE108" s="76"/>
      <c r="LF108" s="76"/>
      <c r="LG108" s="76"/>
      <c r="LH108" s="76"/>
      <c r="LI108" s="76"/>
      <c r="LJ108" s="76"/>
      <c r="LK108" s="76"/>
      <c r="LL108" s="76"/>
      <c r="LM108" s="76"/>
      <c r="LN108" s="76"/>
      <c r="LO108" s="76"/>
      <c r="LP108" s="76"/>
      <c r="LQ108" s="76"/>
      <c r="LR108" s="76"/>
      <c r="LS108" s="76"/>
      <c r="LT108" s="76"/>
      <c r="LU108" s="76"/>
      <c r="LV108" s="76"/>
      <c r="LW108" s="76"/>
      <c r="LX108" s="76"/>
      <c r="LY108" s="76"/>
      <c r="LZ108" s="76"/>
      <c r="MA108" s="76"/>
      <c r="MB108" s="76"/>
      <c r="MC108" s="76"/>
      <c r="MD108" s="76"/>
      <c r="ME108" s="76"/>
      <c r="MF108" s="76"/>
      <c r="MG108" s="76"/>
      <c r="MH108" s="76"/>
      <c r="MI108" s="76"/>
      <c r="MJ108" s="76"/>
      <c r="MK108" s="76"/>
      <c r="ML108" s="76"/>
      <c r="MM108" s="76"/>
      <c r="MN108" s="76"/>
      <c r="MO108" s="76"/>
      <c r="MP108" s="76"/>
      <c r="MQ108" s="76"/>
      <c r="MR108" s="76"/>
      <c r="MS108" s="76"/>
      <c r="MT108" s="76"/>
      <c r="MU108" s="76"/>
      <c r="MV108" s="76"/>
      <c r="MW108" s="76"/>
      <c r="MX108" s="76"/>
      <c r="MY108" s="76"/>
      <c r="MZ108" s="76"/>
      <c r="NA108" s="76"/>
      <c r="NB108" s="76"/>
      <c r="NC108" s="76"/>
      <c r="ND108" s="76"/>
      <c r="NE108" s="76"/>
      <c r="NF108" s="76"/>
      <c r="NG108" s="76"/>
      <c r="NH108" s="76"/>
      <c r="NI108" s="76"/>
      <c r="NJ108" s="76"/>
      <c r="NK108" s="76"/>
      <c r="NL108" s="76"/>
      <c r="NM108" s="76"/>
      <c r="NN108" s="76"/>
      <c r="NO108" s="76"/>
      <c r="NP108" s="76"/>
      <c r="NQ108" s="76"/>
      <c r="NR108" s="76"/>
      <c r="NS108" s="76"/>
      <c r="NT108" s="76"/>
      <c r="NU108" s="76"/>
      <c r="NV108" s="76"/>
      <c r="NW108" s="76"/>
      <c r="NX108" s="76"/>
      <c r="NY108" s="76"/>
      <c r="NZ108" s="76"/>
      <c r="OA108" s="76"/>
      <c r="OB108" s="76"/>
      <c r="OC108" s="76"/>
      <c r="OD108" s="76"/>
      <c r="OE108" s="76"/>
      <c r="OF108" s="76"/>
      <c r="OG108" s="76"/>
      <c r="OH108" s="76"/>
      <c r="OI108" s="76"/>
      <c r="OJ108" s="76"/>
      <c r="OK108" s="76"/>
      <c r="OL108" s="76"/>
      <c r="OM108" s="76"/>
      <c r="ON108" s="76"/>
      <c r="OO108" s="76"/>
      <c r="OP108" s="76"/>
      <c r="OQ108" s="76"/>
      <c r="OR108" s="76"/>
      <c r="OS108" s="76"/>
      <c r="OT108" s="76"/>
      <c r="OU108" s="76"/>
      <c r="OV108" s="76"/>
      <c r="OW108" s="76"/>
      <c r="OX108" s="76"/>
      <c r="OY108" s="76"/>
      <c r="OZ108" s="76"/>
      <c r="PA108" s="76"/>
      <c r="PB108" s="76"/>
      <c r="PC108" s="76"/>
      <c r="PD108" s="76"/>
      <c r="PE108" s="76"/>
      <c r="PF108" s="76"/>
      <c r="PG108" s="76"/>
      <c r="PH108" s="76"/>
      <c r="PI108" s="76"/>
      <c r="PJ108" s="76"/>
      <c r="PK108" s="76"/>
      <c r="PL108" s="76"/>
      <c r="PM108" s="76"/>
      <c r="PN108" s="76"/>
      <c r="PO108" s="76"/>
      <c r="PP108" s="76"/>
      <c r="PQ108" s="76"/>
      <c r="PR108" s="76"/>
      <c r="PS108" s="76"/>
      <c r="PT108" s="76"/>
      <c r="PU108" s="76"/>
      <c r="PV108" s="76"/>
      <c r="PW108" s="76"/>
      <c r="PX108" s="76"/>
      <c r="PY108" s="76"/>
      <c r="PZ108" s="76"/>
      <c r="QA108" s="76"/>
      <c r="QB108" s="76"/>
      <c r="QC108" s="76"/>
      <c r="QD108" s="76"/>
      <c r="QE108" s="76"/>
      <c r="QF108" s="76"/>
      <c r="QG108" s="76"/>
      <c r="QH108" s="76"/>
      <c r="QI108" s="76"/>
      <c r="QJ108" s="76"/>
      <c r="QK108" s="76"/>
      <c r="QL108" s="76"/>
      <c r="QM108" s="76"/>
      <c r="QN108" s="76"/>
      <c r="QO108" s="76"/>
      <c r="QP108" s="76"/>
      <c r="QQ108" s="76"/>
      <c r="QR108" s="76"/>
      <c r="QS108" s="76"/>
      <c r="QT108" s="76"/>
      <c r="QU108" s="76"/>
      <c r="QV108" s="76"/>
      <c r="QW108" s="76"/>
      <c r="QX108" s="76"/>
      <c r="QY108" s="76"/>
      <c r="QZ108" s="76"/>
      <c r="RA108" s="76"/>
      <c r="RB108" s="76"/>
      <c r="RC108" s="76"/>
      <c r="RD108" s="76"/>
      <c r="RE108" s="76"/>
      <c r="RF108" s="76"/>
      <c r="RG108" s="76"/>
      <c r="RH108" s="76"/>
      <c r="RI108" s="76"/>
      <c r="RJ108" s="76"/>
      <c r="RK108" s="76"/>
      <c r="RL108" s="76"/>
      <c r="RM108" s="76"/>
      <c r="RN108" s="76"/>
      <c r="RO108" s="76"/>
      <c r="RP108" s="76"/>
      <c r="RQ108" s="76"/>
      <c r="RR108" s="76"/>
      <c r="RS108" s="76"/>
      <c r="RT108" s="76"/>
      <c r="RU108" s="76"/>
      <c r="RV108" s="76"/>
      <c r="RW108" s="76"/>
      <c r="RX108" s="76"/>
      <c r="RY108" s="76"/>
      <c r="RZ108" s="76"/>
      <c r="SA108" s="76"/>
      <c r="SB108" s="76"/>
      <c r="SC108" s="76"/>
      <c r="SD108" s="76"/>
      <c r="SE108" s="76"/>
      <c r="SF108" s="76"/>
      <c r="SG108" s="76"/>
      <c r="SH108" s="76"/>
      <c r="SI108" s="76"/>
      <c r="SJ108" s="76"/>
      <c r="SK108" s="76"/>
      <c r="SL108" s="76"/>
      <c r="SM108" s="76"/>
      <c r="SN108" s="76"/>
      <c r="SO108" s="76"/>
      <c r="SP108" s="76"/>
      <c r="SQ108" s="76"/>
      <c r="SR108" s="76"/>
      <c r="SS108" s="76"/>
      <c r="ST108" s="76"/>
      <c r="SU108" s="76"/>
      <c r="SV108" s="76"/>
      <c r="SW108" s="76"/>
      <c r="SX108" s="76"/>
      <c r="SY108" s="76"/>
      <c r="SZ108" s="76"/>
      <c r="TA108" s="76"/>
      <c r="TB108" s="76"/>
      <c r="TC108" s="76"/>
      <c r="TD108" s="76"/>
      <c r="TE108" s="76"/>
      <c r="TF108" s="76"/>
      <c r="TG108" s="76"/>
      <c r="TH108" s="76"/>
      <c r="TI108" s="76"/>
      <c r="TJ108" s="76"/>
      <c r="TK108" s="76"/>
      <c r="TL108" s="76"/>
      <c r="TM108" s="76"/>
      <c r="TN108" s="76"/>
      <c r="TO108" s="76"/>
      <c r="TP108" s="76"/>
      <c r="TQ108" s="76"/>
      <c r="TR108" s="76"/>
      <c r="TS108" s="76"/>
      <c r="TT108" s="76"/>
      <c r="TU108" s="76"/>
      <c r="TV108" s="76"/>
      <c r="TW108" s="76"/>
      <c r="TX108" s="76"/>
      <c r="TY108" s="76"/>
      <c r="TZ108" s="76"/>
      <c r="UA108" s="76"/>
      <c r="UB108" s="76"/>
      <c r="UC108" s="76"/>
      <c r="UD108" s="76"/>
      <c r="UE108" s="76"/>
      <c r="UF108" s="76"/>
      <c r="UG108" s="76"/>
      <c r="UH108" s="76"/>
      <c r="UI108" s="76"/>
      <c r="UJ108" s="76"/>
      <c r="UK108" s="76"/>
      <c r="UL108" s="76"/>
      <c r="UM108" s="76"/>
      <c r="UN108" s="76"/>
      <c r="UO108" s="76"/>
      <c r="UP108" s="76"/>
      <c r="UQ108" s="76"/>
      <c r="UR108" s="76"/>
      <c r="US108" s="76"/>
      <c r="UT108" s="76"/>
      <c r="UU108" s="76"/>
      <c r="UV108" s="76"/>
      <c r="UW108" s="76"/>
      <c r="UX108" s="76"/>
      <c r="UY108" s="76"/>
      <c r="UZ108" s="76"/>
      <c r="VA108" s="76"/>
      <c r="VB108" s="76"/>
      <c r="VC108" s="76"/>
      <c r="VD108" s="76"/>
      <c r="VE108" s="76"/>
      <c r="VF108" s="76"/>
      <c r="VG108" s="76"/>
      <c r="VH108" s="76"/>
      <c r="VI108" s="76"/>
      <c r="VJ108" s="76"/>
      <c r="VK108" s="76"/>
      <c r="VL108" s="76"/>
      <c r="VM108" s="76"/>
      <c r="VN108" s="76"/>
      <c r="VO108" s="76"/>
      <c r="VP108" s="76"/>
      <c r="VQ108" s="76"/>
      <c r="VR108" s="76"/>
      <c r="VS108" s="76"/>
      <c r="VT108" s="76"/>
      <c r="VU108" s="76"/>
      <c r="VV108" s="76"/>
      <c r="VW108" s="76"/>
      <c r="VX108" s="76"/>
      <c r="VY108" s="76"/>
      <c r="VZ108" s="76"/>
      <c r="WA108" s="76"/>
      <c r="WB108" s="76"/>
      <c r="WC108" s="76"/>
      <c r="WD108" s="76"/>
      <c r="WE108" s="76"/>
      <c r="WF108" s="76"/>
      <c r="WG108" s="76"/>
      <c r="WH108" s="76"/>
      <c r="WI108" s="76"/>
      <c r="WJ108" s="76"/>
      <c r="WK108" s="76"/>
      <c r="WL108" s="76"/>
      <c r="WM108" s="76"/>
      <c r="WN108" s="76"/>
      <c r="WO108" s="76"/>
      <c r="WP108" s="76"/>
      <c r="WQ108" s="76"/>
      <c r="WR108" s="76"/>
      <c r="WS108" s="76"/>
      <c r="WT108" s="76"/>
      <c r="WU108" s="76"/>
      <c r="WV108" s="76"/>
      <c r="WW108" s="76"/>
      <c r="WX108" s="76"/>
      <c r="WY108" s="76"/>
      <c r="WZ108" s="76"/>
      <c r="XA108" s="76"/>
      <c r="XB108" s="76"/>
      <c r="XC108" s="76"/>
      <c r="XD108" s="76"/>
      <c r="XE108" s="76"/>
      <c r="XF108" s="76"/>
      <c r="XG108" s="76"/>
      <c r="XH108" s="76"/>
      <c r="XI108" s="76"/>
      <c r="XJ108" s="76"/>
      <c r="XK108" s="76"/>
      <c r="XL108" s="76"/>
      <c r="XM108" s="76"/>
      <c r="XN108" s="76"/>
      <c r="XO108" s="76"/>
      <c r="XP108" s="76"/>
      <c r="XQ108" s="76"/>
      <c r="XR108" s="76"/>
      <c r="XS108" s="76"/>
      <c r="XT108" s="76"/>
      <c r="XU108" s="76"/>
      <c r="XV108" s="76"/>
      <c r="XW108" s="76"/>
      <c r="XX108" s="76"/>
      <c r="XY108" s="76"/>
      <c r="XZ108" s="76"/>
      <c r="YA108" s="76"/>
      <c r="YB108" s="76"/>
      <c r="YC108" s="76"/>
      <c r="YD108" s="76"/>
      <c r="YE108" s="76"/>
      <c r="YF108" s="76"/>
      <c r="YG108" s="76"/>
      <c r="YH108" s="76"/>
      <c r="YI108" s="76"/>
      <c r="YJ108" s="76"/>
      <c r="YK108" s="76"/>
      <c r="YL108" s="76"/>
      <c r="YM108" s="76"/>
      <c r="YN108" s="76"/>
      <c r="YO108" s="76"/>
      <c r="YP108" s="76"/>
      <c r="YQ108" s="76"/>
      <c r="YR108" s="76"/>
      <c r="YS108" s="76"/>
      <c r="YT108" s="76"/>
      <c r="YU108" s="76"/>
      <c r="YV108" s="76"/>
      <c r="YW108" s="76"/>
      <c r="YX108" s="76"/>
      <c r="YY108" s="76"/>
      <c r="YZ108" s="76"/>
      <c r="ZA108" s="76"/>
      <c r="ZB108" s="76"/>
      <c r="ZC108" s="76"/>
      <c r="ZD108" s="76"/>
      <c r="ZE108" s="76"/>
      <c r="ZF108" s="76"/>
      <c r="ZG108" s="76"/>
      <c r="ZH108" s="76"/>
      <c r="ZI108" s="76"/>
      <c r="ZJ108" s="76"/>
      <c r="ZK108" s="76"/>
      <c r="ZL108" s="76"/>
      <c r="ZM108" s="76"/>
      <c r="ZN108" s="76"/>
      <c r="ZO108" s="76"/>
      <c r="ZP108" s="76"/>
      <c r="ZQ108" s="76"/>
      <c r="ZR108" s="76"/>
      <c r="ZS108" s="76"/>
      <c r="ZT108" s="76"/>
      <c r="ZU108" s="76"/>
      <c r="ZV108" s="76"/>
      <c r="ZW108" s="76"/>
      <c r="ZX108" s="76"/>
      <c r="ZY108" s="76"/>
      <c r="ZZ108" s="76"/>
      <c r="AAA108" s="76"/>
      <c r="AAB108" s="76"/>
      <c r="AAC108" s="76"/>
      <c r="AAD108" s="76"/>
      <c r="AAE108" s="76"/>
      <c r="AAF108" s="76"/>
      <c r="AAG108" s="76"/>
      <c r="AAH108" s="76"/>
      <c r="AAI108" s="76"/>
      <c r="AAJ108" s="76"/>
      <c r="AAK108" s="76"/>
      <c r="AAL108" s="76"/>
      <c r="AAM108" s="76"/>
      <c r="AAN108" s="76"/>
      <c r="AAO108" s="76"/>
      <c r="AAP108" s="76"/>
      <c r="AAQ108" s="76"/>
      <c r="AAR108" s="76"/>
      <c r="AAS108" s="76"/>
      <c r="AAT108" s="76"/>
      <c r="AAU108" s="76"/>
      <c r="AAV108" s="76"/>
      <c r="AAW108" s="76"/>
      <c r="AAX108" s="76"/>
      <c r="AAY108" s="76"/>
      <c r="AAZ108" s="76"/>
      <c r="ABA108" s="76"/>
      <c r="ABB108" s="76"/>
      <c r="ABC108" s="76"/>
      <c r="ABD108" s="76"/>
      <c r="ABE108" s="76"/>
      <c r="ABF108" s="76"/>
      <c r="ABG108" s="76"/>
      <c r="ABH108" s="76"/>
      <c r="ABI108" s="76"/>
      <c r="ABJ108" s="76"/>
      <c r="ABK108" s="76"/>
      <c r="ABL108" s="76"/>
      <c r="ABM108" s="76"/>
      <c r="ABN108" s="76"/>
      <c r="ABO108" s="76"/>
      <c r="ABP108" s="76"/>
      <c r="ABQ108" s="76"/>
      <c r="ABR108" s="76"/>
      <c r="ABS108" s="76"/>
      <c r="ABT108" s="76"/>
      <c r="ABU108" s="76"/>
      <c r="ABV108" s="76"/>
      <c r="ABW108" s="76"/>
      <c r="ABX108" s="76"/>
      <c r="ABY108" s="76"/>
      <c r="ABZ108" s="76"/>
      <c r="ACA108" s="76"/>
      <c r="ACB108" s="76"/>
      <c r="ACC108" s="76"/>
      <c r="ACD108" s="76"/>
      <c r="ACE108" s="76"/>
      <c r="ACF108" s="76"/>
      <c r="ACG108" s="76"/>
      <c r="ACH108" s="76"/>
      <c r="ACI108" s="76"/>
      <c r="ACJ108" s="76"/>
      <c r="ACK108" s="76"/>
      <c r="ACL108" s="76"/>
      <c r="ACM108" s="76"/>
      <c r="ACN108" s="76"/>
      <c r="ACO108" s="76"/>
      <c r="ACP108" s="76"/>
      <c r="ACQ108" s="76"/>
      <c r="ACR108" s="76"/>
      <c r="ACS108" s="76"/>
      <c r="ACT108" s="76"/>
      <c r="ACU108" s="76"/>
      <c r="ACV108" s="76"/>
      <c r="ACW108" s="76"/>
      <c r="ACX108" s="76"/>
      <c r="ACY108" s="76"/>
      <c r="ACZ108" s="76"/>
      <c r="ADA108" s="76"/>
      <c r="ADB108" s="76"/>
      <c r="ADC108" s="76"/>
      <c r="ADD108" s="76"/>
      <c r="ADE108" s="76"/>
      <c r="ADF108" s="76"/>
      <c r="ADG108" s="76"/>
      <c r="ADH108" s="76"/>
      <c r="ADI108" s="76"/>
      <c r="ADJ108" s="76"/>
      <c r="ADK108" s="76"/>
      <c r="ADL108" s="76"/>
      <c r="ADM108" s="76"/>
      <c r="ADN108" s="76"/>
      <c r="ADO108" s="76"/>
      <c r="ADP108" s="76"/>
      <c r="ADQ108" s="76"/>
      <c r="ADR108" s="76"/>
      <c r="ADS108" s="76"/>
      <c r="ADT108" s="76"/>
      <c r="ADU108" s="76"/>
      <c r="ADV108" s="76"/>
      <c r="ADW108" s="76"/>
      <c r="ADX108" s="76"/>
      <c r="ADY108" s="76"/>
      <c r="ADZ108" s="76"/>
      <c r="AEA108" s="76"/>
      <c r="AEB108" s="76"/>
      <c r="AEC108" s="76"/>
      <c r="AED108" s="76"/>
      <c r="AEE108" s="76"/>
      <c r="AEF108" s="76"/>
      <c r="AEG108" s="76"/>
      <c r="AEH108" s="76"/>
      <c r="AEI108" s="76"/>
      <c r="AEJ108" s="76"/>
      <c r="AEK108" s="76"/>
      <c r="AEL108" s="76"/>
      <c r="AEM108" s="76"/>
      <c r="AEN108" s="76"/>
      <c r="AEO108" s="76"/>
      <c r="AEP108" s="76"/>
      <c r="AEQ108" s="76"/>
      <c r="AER108" s="76"/>
      <c r="AES108" s="76"/>
      <c r="AET108" s="76"/>
      <c r="AEU108" s="76"/>
      <c r="AEV108" s="76"/>
      <c r="AEW108" s="76"/>
      <c r="AEX108" s="76"/>
      <c r="AEY108" s="76"/>
      <c r="AEZ108" s="76"/>
      <c r="AFA108" s="76"/>
      <c r="AFB108" s="76"/>
      <c r="AFC108" s="76"/>
      <c r="AFD108" s="76"/>
      <c r="AFE108" s="76"/>
      <c r="AFF108" s="76"/>
      <c r="AFG108" s="76"/>
      <c r="AFH108" s="76"/>
      <c r="AFI108" s="76"/>
      <c r="AFJ108" s="76"/>
      <c r="AFK108" s="76"/>
      <c r="AFL108" s="76"/>
      <c r="AFM108" s="76"/>
      <c r="AFN108" s="76"/>
      <c r="AFO108" s="76"/>
      <c r="AFP108" s="76"/>
      <c r="AFQ108" s="76"/>
      <c r="AFR108" s="76"/>
      <c r="AFS108" s="76"/>
      <c r="AFT108" s="76"/>
      <c r="AFU108" s="76"/>
      <c r="AFV108" s="76"/>
      <c r="AFW108" s="76"/>
      <c r="AFX108" s="76"/>
      <c r="AFY108" s="76"/>
      <c r="AFZ108" s="76"/>
      <c r="AGA108" s="76"/>
      <c r="AGB108" s="76"/>
      <c r="AGC108" s="76"/>
      <c r="AGD108" s="76"/>
      <c r="AGE108" s="76"/>
      <c r="AGF108" s="76"/>
      <c r="AGG108" s="76"/>
      <c r="AGH108" s="76"/>
      <c r="AGI108" s="76"/>
      <c r="AGJ108" s="76"/>
      <c r="AGK108" s="76"/>
      <c r="AGL108" s="76"/>
      <c r="AGM108" s="76"/>
      <c r="AGN108" s="76"/>
      <c r="AGO108" s="76"/>
      <c r="AGP108" s="76"/>
      <c r="AGQ108" s="76"/>
      <c r="AGR108" s="76"/>
      <c r="AGS108" s="76"/>
      <c r="AGT108" s="76"/>
      <c r="AGU108" s="76"/>
      <c r="AGV108" s="76"/>
      <c r="AGW108" s="76"/>
      <c r="AGX108" s="76"/>
      <c r="AGY108" s="76"/>
      <c r="AGZ108" s="76"/>
      <c r="AHA108" s="76"/>
      <c r="AHB108" s="76"/>
      <c r="AHC108" s="76"/>
      <c r="AHD108" s="76"/>
      <c r="AHE108" s="76"/>
      <c r="AHF108" s="76"/>
      <c r="AHG108" s="76"/>
      <c r="AHH108" s="76"/>
      <c r="AHI108" s="76"/>
      <c r="AHJ108" s="76"/>
      <c r="AHK108" s="76"/>
      <c r="AHL108" s="76"/>
      <c r="AHM108" s="76"/>
      <c r="AHN108" s="76"/>
      <c r="AHO108" s="76"/>
      <c r="AHP108" s="76"/>
      <c r="AHQ108" s="76"/>
      <c r="AHR108" s="76"/>
      <c r="AHS108" s="76"/>
      <c r="AHT108" s="76"/>
      <c r="AHU108" s="76"/>
      <c r="AHV108" s="76"/>
      <c r="AHW108" s="76"/>
      <c r="AHX108" s="76"/>
      <c r="AHY108" s="76"/>
      <c r="AHZ108" s="76"/>
      <c r="AIA108" s="76"/>
      <c r="AIB108" s="76"/>
      <c r="AIC108" s="76"/>
      <c r="AID108" s="76"/>
      <c r="AIE108" s="76"/>
      <c r="AIF108" s="76"/>
      <c r="AIG108" s="76"/>
      <c r="AIH108" s="76"/>
      <c r="AII108" s="76"/>
      <c r="AIJ108" s="76"/>
      <c r="AIK108" s="76"/>
      <c r="AIL108" s="76"/>
      <c r="AIM108" s="76"/>
      <c r="AIN108" s="76"/>
      <c r="AIO108" s="76"/>
      <c r="AIP108" s="76"/>
      <c r="AIQ108" s="76"/>
      <c r="AIR108" s="76"/>
      <c r="AIS108" s="76"/>
      <c r="AIT108" s="76"/>
      <c r="AIU108" s="76"/>
      <c r="AIV108" s="76"/>
      <c r="AIW108" s="76"/>
      <c r="AIX108" s="76"/>
      <c r="AIY108" s="76"/>
      <c r="AIZ108" s="76"/>
      <c r="AJA108" s="76"/>
      <c r="AJB108" s="76"/>
      <c r="AJC108" s="76"/>
      <c r="AJD108" s="76"/>
      <c r="AJE108" s="76"/>
      <c r="AJF108" s="76"/>
      <c r="AJG108" s="76"/>
      <c r="AJH108" s="76"/>
      <c r="AJI108" s="76"/>
      <c r="AJJ108" s="76"/>
      <c r="AJK108" s="76"/>
      <c r="AJL108" s="76"/>
      <c r="AJM108" s="76"/>
      <c r="AJN108" s="76"/>
      <c r="AJO108" s="76"/>
      <c r="AJP108" s="76"/>
      <c r="AJQ108" s="76"/>
      <c r="AJR108" s="76"/>
      <c r="AJS108" s="76"/>
      <c r="AJT108" s="76"/>
      <c r="AJU108" s="76"/>
      <c r="AJV108" s="76"/>
      <c r="AJW108" s="76"/>
      <c r="AJX108" s="76"/>
      <c r="AJY108" s="76"/>
      <c r="AJZ108" s="76"/>
      <c r="AKA108" s="76"/>
      <c r="AKB108" s="76"/>
      <c r="AKC108" s="76"/>
      <c r="AKD108" s="76"/>
      <c r="AKE108" s="76"/>
      <c r="AKF108" s="76"/>
      <c r="AKG108" s="76"/>
      <c r="AKH108" s="76"/>
      <c r="AKI108" s="76"/>
      <c r="AKJ108" s="76"/>
      <c r="AKK108" s="76"/>
      <c r="AKL108" s="76"/>
      <c r="AKM108" s="76"/>
      <c r="AKN108" s="76"/>
      <c r="AKO108" s="76"/>
      <c r="AKP108" s="76"/>
      <c r="AKQ108" s="76"/>
      <c r="AKR108" s="76"/>
      <c r="AKS108" s="76"/>
      <c r="AKT108" s="76"/>
      <c r="AKU108" s="76"/>
      <c r="AKV108" s="76"/>
      <c r="AKW108" s="76"/>
      <c r="AKX108" s="76"/>
      <c r="AKY108" s="76"/>
      <c r="AKZ108" s="76"/>
      <c r="ALA108" s="76"/>
      <c r="ALB108" s="76"/>
      <c r="ALC108" s="76"/>
      <c r="ALD108" s="76"/>
      <c r="ALE108" s="76"/>
      <c r="ALF108" s="76"/>
      <c r="ALG108" s="76"/>
      <c r="ALH108" s="76"/>
      <c r="ALI108" s="76"/>
      <c r="ALJ108" s="76"/>
      <c r="ALK108" s="76"/>
      <c r="ALL108" s="76"/>
      <c r="ALM108" s="76"/>
      <c r="ALN108" s="76"/>
      <c r="ALO108" s="76"/>
      <c r="ALP108" s="76"/>
      <c r="ALQ108" s="76"/>
      <c r="ALR108" s="76"/>
      <c r="ALS108" s="76"/>
      <c r="ALT108" s="76"/>
      <c r="ALU108" s="76"/>
      <c r="ALV108" s="76"/>
      <c r="ALW108" s="76"/>
      <c r="ALX108" s="76"/>
      <c r="ALY108" s="76"/>
      <c r="ALZ108" s="76"/>
      <c r="AMA108" s="76"/>
      <c r="AMB108" s="76"/>
      <c r="AMC108" s="76"/>
      <c r="AMD108" s="76"/>
      <c r="AME108" s="76"/>
      <c r="AMF108" s="76"/>
      <c r="AMG108" s="76"/>
      <c r="AMH108" s="76"/>
      <c r="AMI108" s="76"/>
      <c r="AMJ108" s="77"/>
    </row>
    <row r="109" spans="1:1024" s="3" customFormat="1" ht="15" customHeight="1">
      <c r="A109" s="201" t="s">
        <v>76</v>
      </c>
      <c r="B109" s="201"/>
      <c r="C109" s="201"/>
      <c r="D109" s="201"/>
      <c r="E109" s="201"/>
      <c r="F109" s="201"/>
      <c r="G109" s="201"/>
      <c r="H109" s="202">
        <f>SUM(H107:I108)</f>
        <v>35.013663446666662</v>
      </c>
      <c r="I109" s="202"/>
      <c r="J109" s="40"/>
      <c r="K109" s="2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  <c r="HZ109" s="76"/>
      <c r="IA109" s="76"/>
      <c r="IB109" s="76"/>
      <c r="IC109" s="76"/>
      <c r="ID109" s="76"/>
      <c r="IE109" s="76"/>
      <c r="IF109" s="76"/>
      <c r="IG109" s="76"/>
      <c r="IH109" s="76"/>
      <c r="II109" s="76"/>
      <c r="IJ109" s="76"/>
      <c r="IK109" s="76"/>
      <c r="IL109" s="76"/>
      <c r="IM109" s="76"/>
      <c r="IN109" s="76"/>
      <c r="IO109" s="76"/>
      <c r="IP109" s="76"/>
      <c r="IQ109" s="76"/>
      <c r="IR109" s="76"/>
      <c r="IS109" s="76"/>
      <c r="IT109" s="76"/>
      <c r="IU109" s="76"/>
      <c r="IV109" s="76"/>
      <c r="IW109" s="76"/>
      <c r="IX109" s="76"/>
      <c r="IY109" s="76"/>
      <c r="IZ109" s="76"/>
      <c r="JA109" s="76"/>
      <c r="JB109" s="76"/>
      <c r="JC109" s="76"/>
      <c r="JD109" s="76"/>
      <c r="JE109" s="76"/>
      <c r="JF109" s="76"/>
      <c r="JG109" s="76"/>
      <c r="JH109" s="76"/>
      <c r="JI109" s="76"/>
      <c r="JJ109" s="76"/>
      <c r="JK109" s="76"/>
      <c r="JL109" s="76"/>
      <c r="JM109" s="76"/>
      <c r="JN109" s="76"/>
      <c r="JO109" s="76"/>
      <c r="JP109" s="76"/>
      <c r="JQ109" s="76"/>
      <c r="JR109" s="76"/>
      <c r="JS109" s="76"/>
      <c r="JT109" s="76"/>
      <c r="JU109" s="76"/>
      <c r="JV109" s="76"/>
      <c r="JW109" s="76"/>
      <c r="JX109" s="76"/>
      <c r="JY109" s="76"/>
      <c r="JZ109" s="76"/>
      <c r="KA109" s="76"/>
      <c r="KB109" s="76"/>
      <c r="KC109" s="76"/>
      <c r="KD109" s="76"/>
      <c r="KE109" s="76"/>
      <c r="KF109" s="76"/>
      <c r="KG109" s="76"/>
      <c r="KH109" s="76"/>
      <c r="KI109" s="76"/>
      <c r="KJ109" s="76"/>
      <c r="KK109" s="76"/>
      <c r="KL109" s="76"/>
      <c r="KM109" s="76"/>
      <c r="KN109" s="76"/>
      <c r="KO109" s="76"/>
      <c r="KP109" s="76"/>
      <c r="KQ109" s="76"/>
      <c r="KR109" s="76"/>
      <c r="KS109" s="76"/>
      <c r="KT109" s="76"/>
      <c r="KU109" s="76"/>
      <c r="KV109" s="76"/>
      <c r="KW109" s="76"/>
      <c r="KX109" s="76"/>
      <c r="KY109" s="76"/>
      <c r="KZ109" s="76"/>
      <c r="LA109" s="76"/>
      <c r="LB109" s="76"/>
      <c r="LC109" s="76"/>
      <c r="LD109" s="76"/>
      <c r="LE109" s="76"/>
      <c r="LF109" s="76"/>
      <c r="LG109" s="76"/>
      <c r="LH109" s="76"/>
      <c r="LI109" s="76"/>
      <c r="LJ109" s="76"/>
      <c r="LK109" s="76"/>
      <c r="LL109" s="76"/>
      <c r="LM109" s="76"/>
      <c r="LN109" s="76"/>
      <c r="LO109" s="76"/>
      <c r="LP109" s="76"/>
      <c r="LQ109" s="76"/>
      <c r="LR109" s="76"/>
      <c r="LS109" s="76"/>
      <c r="LT109" s="76"/>
      <c r="LU109" s="76"/>
      <c r="LV109" s="76"/>
      <c r="LW109" s="76"/>
      <c r="LX109" s="76"/>
      <c r="LY109" s="76"/>
      <c r="LZ109" s="76"/>
      <c r="MA109" s="76"/>
      <c r="MB109" s="76"/>
      <c r="MC109" s="76"/>
      <c r="MD109" s="76"/>
      <c r="ME109" s="76"/>
      <c r="MF109" s="76"/>
      <c r="MG109" s="76"/>
      <c r="MH109" s="76"/>
      <c r="MI109" s="76"/>
      <c r="MJ109" s="76"/>
      <c r="MK109" s="76"/>
      <c r="ML109" s="76"/>
      <c r="MM109" s="76"/>
      <c r="MN109" s="76"/>
      <c r="MO109" s="76"/>
      <c r="MP109" s="76"/>
      <c r="MQ109" s="76"/>
      <c r="MR109" s="76"/>
      <c r="MS109" s="76"/>
      <c r="MT109" s="76"/>
      <c r="MU109" s="76"/>
      <c r="MV109" s="76"/>
      <c r="MW109" s="76"/>
      <c r="MX109" s="76"/>
      <c r="MY109" s="76"/>
      <c r="MZ109" s="76"/>
      <c r="NA109" s="76"/>
      <c r="NB109" s="76"/>
      <c r="NC109" s="76"/>
      <c r="ND109" s="76"/>
      <c r="NE109" s="76"/>
      <c r="NF109" s="76"/>
      <c r="NG109" s="76"/>
      <c r="NH109" s="76"/>
      <c r="NI109" s="76"/>
      <c r="NJ109" s="76"/>
      <c r="NK109" s="76"/>
      <c r="NL109" s="76"/>
      <c r="NM109" s="76"/>
      <c r="NN109" s="76"/>
      <c r="NO109" s="76"/>
      <c r="NP109" s="76"/>
      <c r="NQ109" s="76"/>
      <c r="NR109" s="76"/>
      <c r="NS109" s="76"/>
      <c r="NT109" s="76"/>
      <c r="NU109" s="76"/>
      <c r="NV109" s="76"/>
      <c r="NW109" s="76"/>
      <c r="NX109" s="76"/>
      <c r="NY109" s="76"/>
      <c r="NZ109" s="76"/>
      <c r="OA109" s="76"/>
      <c r="OB109" s="76"/>
      <c r="OC109" s="76"/>
      <c r="OD109" s="76"/>
      <c r="OE109" s="76"/>
      <c r="OF109" s="76"/>
      <c r="OG109" s="76"/>
      <c r="OH109" s="76"/>
      <c r="OI109" s="76"/>
      <c r="OJ109" s="76"/>
      <c r="OK109" s="76"/>
      <c r="OL109" s="76"/>
      <c r="OM109" s="76"/>
      <c r="ON109" s="76"/>
      <c r="OO109" s="76"/>
      <c r="OP109" s="76"/>
      <c r="OQ109" s="76"/>
      <c r="OR109" s="76"/>
      <c r="OS109" s="76"/>
      <c r="OT109" s="76"/>
      <c r="OU109" s="76"/>
      <c r="OV109" s="76"/>
      <c r="OW109" s="76"/>
      <c r="OX109" s="76"/>
      <c r="OY109" s="76"/>
      <c r="OZ109" s="76"/>
      <c r="PA109" s="76"/>
      <c r="PB109" s="76"/>
      <c r="PC109" s="76"/>
      <c r="PD109" s="76"/>
      <c r="PE109" s="76"/>
      <c r="PF109" s="76"/>
      <c r="PG109" s="76"/>
      <c r="PH109" s="76"/>
      <c r="PI109" s="76"/>
      <c r="PJ109" s="76"/>
      <c r="PK109" s="76"/>
      <c r="PL109" s="76"/>
      <c r="PM109" s="76"/>
      <c r="PN109" s="76"/>
      <c r="PO109" s="76"/>
      <c r="PP109" s="76"/>
      <c r="PQ109" s="76"/>
      <c r="PR109" s="76"/>
      <c r="PS109" s="76"/>
      <c r="PT109" s="76"/>
      <c r="PU109" s="76"/>
      <c r="PV109" s="76"/>
      <c r="PW109" s="76"/>
      <c r="PX109" s="76"/>
      <c r="PY109" s="76"/>
      <c r="PZ109" s="76"/>
      <c r="QA109" s="76"/>
      <c r="QB109" s="76"/>
      <c r="QC109" s="76"/>
      <c r="QD109" s="76"/>
      <c r="QE109" s="76"/>
      <c r="QF109" s="76"/>
      <c r="QG109" s="76"/>
      <c r="QH109" s="76"/>
      <c r="QI109" s="76"/>
      <c r="QJ109" s="76"/>
      <c r="QK109" s="76"/>
      <c r="QL109" s="76"/>
      <c r="QM109" s="76"/>
      <c r="QN109" s="76"/>
      <c r="QO109" s="76"/>
      <c r="QP109" s="76"/>
      <c r="QQ109" s="76"/>
      <c r="QR109" s="76"/>
      <c r="QS109" s="76"/>
      <c r="QT109" s="76"/>
      <c r="QU109" s="76"/>
      <c r="QV109" s="76"/>
      <c r="QW109" s="76"/>
      <c r="QX109" s="76"/>
      <c r="QY109" s="76"/>
      <c r="QZ109" s="76"/>
      <c r="RA109" s="76"/>
      <c r="RB109" s="76"/>
      <c r="RC109" s="76"/>
      <c r="RD109" s="76"/>
      <c r="RE109" s="76"/>
      <c r="RF109" s="76"/>
      <c r="RG109" s="76"/>
      <c r="RH109" s="76"/>
      <c r="RI109" s="76"/>
      <c r="RJ109" s="76"/>
      <c r="RK109" s="76"/>
      <c r="RL109" s="76"/>
      <c r="RM109" s="76"/>
      <c r="RN109" s="76"/>
      <c r="RO109" s="76"/>
      <c r="RP109" s="76"/>
      <c r="RQ109" s="76"/>
      <c r="RR109" s="76"/>
      <c r="RS109" s="76"/>
      <c r="RT109" s="76"/>
      <c r="RU109" s="76"/>
      <c r="RV109" s="76"/>
      <c r="RW109" s="76"/>
      <c r="RX109" s="76"/>
      <c r="RY109" s="76"/>
      <c r="RZ109" s="76"/>
      <c r="SA109" s="76"/>
      <c r="SB109" s="76"/>
      <c r="SC109" s="76"/>
      <c r="SD109" s="76"/>
      <c r="SE109" s="76"/>
      <c r="SF109" s="76"/>
      <c r="SG109" s="76"/>
      <c r="SH109" s="76"/>
      <c r="SI109" s="76"/>
      <c r="SJ109" s="76"/>
      <c r="SK109" s="76"/>
      <c r="SL109" s="76"/>
      <c r="SM109" s="76"/>
      <c r="SN109" s="76"/>
      <c r="SO109" s="76"/>
      <c r="SP109" s="76"/>
      <c r="SQ109" s="76"/>
      <c r="SR109" s="76"/>
      <c r="SS109" s="76"/>
      <c r="ST109" s="76"/>
      <c r="SU109" s="76"/>
      <c r="SV109" s="76"/>
      <c r="SW109" s="76"/>
      <c r="SX109" s="76"/>
      <c r="SY109" s="76"/>
      <c r="SZ109" s="76"/>
      <c r="TA109" s="76"/>
      <c r="TB109" s="76"/>
      <c r="TC109" s="76"/>
      <c r="TD109" s="76"/>
      <c r="TE109" s="76"/>
      <c r="TF109" s="76"/>
      <c r="TG109" s="76"/>
      <c r="TH109" s="76"/>
      <c r="TI109" s="76"/>
      <c r="TJ109" s="76"/>
      <c r="TK109" s="76"/>
      <c r="TL109" s="76"/>
      <c r="TM109" s="76"/>
      <c r="TN109" s="76"/>
      <c r="TO109" s="76"/>
      <c r="TP109" s="76"/>
      <c r="TQ109" s="76"/>
      <c r="TR109" s="76"/>
      <c r="TS109" s="76"/>
      <c r="TT109" s="76"/>
      <c r="TU109" s="76"/>
      <c r="TV109" s="76"/>
      <c r="TW109" s="76"/>
      <c r="TX109" s="76"/>
      <c r="TY109" s="76"/>
      <c r="TZ109" s="76"/>
      <c r="UA109" s="76"/>
      <c r="UB109" s="76"/>
      <c r="UC109" s="76"/>
      <c r="UD109" s="76"/>
      <c r="UE109" s="76"/>
      <c r="UF109" s="76"/>
      <c r="UG109" s="76"/>
      <c r="UH109" s="76"/>
      <c r="UI109" s="76"/>
      <c r="UJ109" s="76"/>
      <c r="UK109" s="76"/>
      <c r="UL109" s="76"/>
      <c r="UM109" s="76"/>
      <c r="UN109" s="76"/>
      <c r="UO109" s="76"/>
      <c r="UP109" s="76"/>
      <c r="UQ109" s="76"/>
      <c r="UR109" s="76"/>
      <c r="US109" s="76"/>
      <c r="UT109" s="76"/>
      <c r="UU109" s="76"/>
      <c r="UV109" s="76"/>
      <c r="UW109" s="76"/>
      <c r="UX109" s="76"/>
      <c r="UY109" s="76"/>
      <c r="UZ109" s="76"/>
      <c r="VA109" s="76"/>
      <c r="VB109" s="76"/>
      <c r="VC109" s="76"/>
      <c r="VD109" s="76"/>
      <c r="VE109" s="76"/>
      <c r="VF109" s="76"/>
      <c r="VG109" s="76"/>
      <c r="VH109" s="76"/>
      <c r="VI109" s="76"/>
      <c r="VJ109" s="76"/>
      <c r="VK109" s="76"/>
      <c r="VL109" s="76"/>
      <c r="VM109" s="76"/>
      <c r="VN109" s="76"/>
      <c r="VO109" s="76"/>
      <c r="VP109" s="76"/>
      <c r="VQ109" s="76"/>
      <c r="VR109" s="76"/>
      <c r="VS109" s="76"/>
      <c r="VT109" s="76"/>
      <c r="VU109" s="76"/>
      <c r="VV109" s="76"/>
      <c r="VW109" s="76"/>
      <c r="VX109" s="76"/>
      <c r="VY109" s="76"/>
      <c r="VZ109" s="76"/>
      <c r="WA109" s="76"/>
      <c r="WB109" s="76"/>
      <c r="WC109" s="76"/>
      <c r="WD109" s="76"/>
      <c r="WE109" s="76"/>
      <c r="WF109" s="76"/>
      <c r="WG109" s="76"/>
      <c r="WH109" s="76"/>
      <c r="WI109" s="76"/>
      <c r="WJ109" s="76"/>
      <c r="WK109" s="76"/>
      <c r="WL109" s="76"/>
      <c r="WM109" s="76"/>
      <c r="WN109" s="76"/>
      <c r="WO109" s="76"/>
      <c r="WP109" s="76"/>
      <c r="WQ109" s="76"/>
      <c r="WR109" s="76"/>
      <c r="WS109" s="76"/>
      <c r="WT109" s="76"/>
      <c r="WU109" s="76"/>
      <c r="WV109" s="76"/>
      <c r="WW109" s="76"/>
      <c r="WX109" s="76"/>
      <c r="WY109" s="76"/>
      <c r="WZ109" s="76"/>
      <c r="XA109" s="76"/>
      <c r="XB109" s="76"/>
      <c r="XC109" s="76"/>
      <c r="XD109" s="76"/>
      <c r="XE109" s="76"/>
      <c r="XF109" s="76"/>
      <c r="XG109" s="76"/>
      <c r="XH109" s="76"/>
      <c r="XI109" s="76"/>
      <c r="XJ109" s="76"/>
      <c r="XK109" s="76"/>
      <c r="XL109" s="76"/>
      <c r="XM109" s="76"/>
      <c r="XN109" s="76"/>
      <c r="XO109" s="76"/>
      <c r="XP109" s="76"/>
      <c r="XQ109" s="76"/>
      <c r="XR109" s="76"/>
      <c r="XS109" s="76"/>
      <c r="XT109" s="76"/>
      <c r="XU109" s="76"/>
      <c r="XV109" s="76"/>
      <c r="XW109" s="76"/>
      <c r="XX109" s="76"/>
      <c r="XY109" s="76"/>
      <c r="XZ109" s="76"/>
      <c r="YA109" s="76"/>
      <c r="YB109" s="76"/>
      <c r="YC109" s="76"/>
      <c r="YD109" s="76"/>
      <c r="YE109" s="76"/>
      <c r="YF109" s="76"/>
      <c r="YG109" s="76"/>
      <c r="YH109" s="76"/>
      <c r="YI109" s="76"/>
      <c r="YJ109" s="76"/>
      <c r="YK109" s="76"/>
      <c r="YL109" s="76"/>
      <c r="YM109" s="76"/>
      <c r="YN109" s="76"/>
      <c r="YO109" s="76"/>
      <c r="YP109" s="76"/>
      <c r="YQ109" s="76"/>
      <c r="YR109" s="76"/>
      <c r="YS109" s="76"/>
      <c r="YT109" s="76"/>
      <c r="YU109" s="76"/>
      <c r="YV109" s="76"/>
      <c r="YW109" s="76"/>
      <c r="YX109" s="76"/>
      <c r="YY109" s="76"/>
      <c r="YZ109" s="76"/>
      <c r="ZA109" s="76"/>
      <c r="ZB109" s="76"/>
      <c r="ZC109" s="76"/>
      <c r="ZD109" s="76"/>
      <c r="ZE109" s="76"/>
      <c r="ZF109" s="76"/>
      <c r="ZG109" s="76"/>
      <c r="ZH109" s="76"/>
      <c r="ZI109" s="76"/>
      <c r="ZJ109" s="76"/>
      <c r="ZK109" s="76"/>
      <c r="ZL109" s="76"/>
      <c r="ZM109" s="76"/>
      <c r="ZN109" s="76"/>
      <c r="ZO109" s="76"/>
      <c r="ZP109" s="76"/>
      <c r="ZQ109" s="76"/>
      <c r="ZR109" s="76"/>
      <c r="ZS109" s="76"/>
      <c r="ZT109" s="76"/>
      <c r="ZU109" s="76"/>
      <c r="ZV109" s="76"/>
      <c r="ZW109" s="76"/>
      <c r="ZX109" s="76"/>
      <c r="ZY109" s="76"/>
      <c r="ZZ109" s="76"/>
      <c r="AAA109" s="76"/>
      <c r="AAB109" s="76"/>
      <c r="AAC109" s="76"/>
      <c r="AAD109" s="76"/>
      <c r="AAE109" s="76"/>
      <c r="AAF109" s="76"/>
      <c r="AAG109" s="76"/>
      <c r="AAH109" s="76"/>
      <c r="AAI109" s="76"/>
      <c r="AAJ109" s="76"/>
      <c r="AAK109" s="76"/>
      <c r="AAL109" s="76"/>
      <c r="AAM109" s="76"/>
      <c r="AAN109" s="76"/>
      <c r="AAO109" s="76"/>
      <c r="AAP109" s="76"/>
      <c r="AAQ109" s="76"/>
      <c r="AAR109" s="76"/>
      <c r="AAS109" s="76"/>
      <c r="AAT109" s="76"/>
      <c r="AAU109" s="76"/>
      <c r="AAV109" s="76"/>
      <c r="AAW109" s="76"/>
      <c r="AAX109" s="76"/>
      <c r="AAY109" s="76"/>
      <c r="AAZ109" s="76"/>
      <c r="ABA109" s="76"/>
      <c r="ABB109" s="76"/>
      <c r="ABC109" s="76"/>
      <c r="ABD109" s="76"/>
      <c r="ABE109" s="76"/>
      <c r="ABF109" s="76"/>
      <c r="ABG109" s="76"/>
      <c r="ABH109" s="76"/>
      <c r="ABI109" s="76"/>
      <c r="ABJ109" s="76"/>
      <c r="ABK109" s="76"/>
      <c r="ABL109" s="76"/>
      <c r="ABM109" s="76"/>
      <c r="ABN109" s="76"/>
      <c r="ABO109" s="76"/>
      <c r="ABP109" s="76"/>
      <c r="ABQ109" s="76"/>
      <c r="ABR109" s="76"/>
      <c r="ABS109" s="76"/>
      <c r="ABT109" s="76"/>
      <c r="ABU109" s="76"/>
      <c r="ABV109" s="76"/>
      <c r="ABW109" s="76"/>
      <c r="ABX109" s="76"/>
      <c r="ABY109" s="76"/>
      <c r="ABZ109" s="76"/>
      <c r="ACA109" s="76"/>
      <c r="ACB109" s="76"/>
      <c r="ACC109" s="76"/>
      <c r="ACD109" s="76"/>
      <c r="ACE109" s="76"/>
      <c r="ACF109" s="76"/>
      <c r="ACG109" s="76"/>
      <c r="ACH109" s="76"/>
      <c r="ACI109" s="76"/>
      <c r="ACJ109" s="76"/>
      <c r="ACK109" s="76"/>
      <c r="ACL109" s="76"/>
      <c r="ACM109" s="76"/>
      <c r="ACN109" s="76"/>
      <c r="ACO109" s="76"/>
      <c r="ACP109" s="76"/>
      <c r="ACQ109" s="76"/>
      <c r="ACR109" s="76"/>
      <c r="ACS109" s="76"/>
      <c r="ACT109" s="76"/>
      <c r="ACU109" s="76"/>
      <c r="ACV109" s="76"/>
      <c r="ACW109" s="76"/>
      <c r="ACX109" s="76"/>
      <c r="ACY109" s="76"/>
      <c r="ACZ109" s="76"/>
      <c r="ADA109" s="76"/>
      <c r="ADB109" s="76"/>
      <c r="ADC109" s="76"/>
      <c r="ADD109" s="76"/>
      <c r="ADE109" s="76"/>
      <c r="ADF109" s="76"/>
      <c r="ADG109" s="76"/>
      <c r="ADH109" s="76"/>
      <c r="ADI109" s="76"/>
      <c r="ADJ109" s="76"/>
      <c r="ADK109" s="76"/>
      <c r="ADL109" s="76"/>
      <c r="ADM109" s="76"/>
      <c r="ADN109" s="76"/>
      <c r="ADO109" s="76"/>
      <c r="ADP109" s="76"/>
      <c r="ADQ109" s="76"/>
      <c r="ADR109" s="76"/>
      <c r="ADS109" s="76"/>
      <c r="ADT109" s="76"/>
      <c r="ADU109" s="76"/>
      <c r="ADV109" s="76"/>
      <c r="ADW109" s="76"/>
      <c r="ADX109" s="76"/>
      <c r="ADY109" s="76"/>
      <c r="ADZ109" s="76"/>
      <c r="AEA109" s="76"/>
      <c r="AEB109" s="76"/>
      <c r="AEC109" s="76"/>
      <c r="AED109" s="76"/>
      <c r="AEE109" s="76"/>
      <c r="AEF109" s="76"/>
      <c r="AEG109" s="76"/>
      <c r="AEH109" s="76"/>
      <c r="AEI109" s="76"/>
      <c r="AEJ109" s="76"/>
      <c r="AEK109" s="76"/>
      <c r="AEL109" s="76"/>
      <c r="AEM109" s="76"/>
      <c r="AEN109" s="76"/>
      <c r="AEO109" s="76"/>
      <c r="AEP109" s="76"/>
      <c r="AEQ109" s="76"/>
      <c r="AER109" s="76"/>
      <c r="AES109" s="76"/>
      <c r="AET109" s="76"/>
      <c r="AEU109" s="76"/>
      <c r="AEV109" s="76"/>
      <c r="AEW109" s="76"/>
      <c r="AEX109" s="76"/>
      <c r="AEY109" s="76"/>
      <c r="AEZ109" s="76"/>
      <c r="AFA109" s="76"/>
      <c r="AFB109" s="76"/>
      <c r="AFC109" s="76"/>
      <c r="AFD109" s="76"/>
      <c r="AFE109" s="76"/>
      <c r="AFF109" s="76"/>
      <c r="AFG109" s="76"/>
      <c r="AFH109" s="76"/>
      <c r="AFI109" s="76"/>
      <c r="AFJ109" s="76"/>
      <c r="AFK109" s="76"/>
      <c r="AFL109" s="76"/>
      <c r="AFM109" s="76"/>
      <c r="AFN109" s="76"/>
      <c r="AFO109" s="76"/>
      <c r="AFP109" s="76"/>
      <c r="AFQ109" s="76"/>
      <c r="AFR109" s="76"/>
      <c r="AFS109" s="76"/>
      <c r="AFT109" s="76"/>
      <c r="AFU109" s="76"/>
      <c r="AFV109" s="76"/>
      <c r="AFW109" s="76"/>
      <c r="AFX109" s="76"/>
      <c r="AFY109" s="76"/>
      <c r="AFZ109" s="76"/>
      <c r="AGA109" s="76"/>
      <c r="AGB109" s="76"/>
      <c r="AGC109" s="76"/>
      <c r="AGD109" s="76"/>
      <c r="AGE109" s="76"/>
      <c r="AGF109" s="76"/>
      <c r="AGG109" s="76"/>
      <c r="AGH109" s="76"/>
      <c r="AGI109" s="76"/>
      <c r="AGJ109" s="76"/>
      <c r="AGK109" s="76"/>
      <c r="AGL109" s="76"/>
      <c r="AGM109" s="76"/>
      <c r="AGN109" s="76"/>
      <c r="AGO109" s="76"/>
      <c r="AGP109" s="76"/>
      <c r="AGQ109" s="76"/>
      <c r="AGR109" s="76"/>
      <c r="AGS109" s="76"/>
      <c r="AGT109" s="76"/>
      <c r="AGU109" s="76"/>
      <c r="AGV109" s="76"/>
      <c r="AGW109" s="76"/>
      <c r="AGX109" s="76"/>
      <c r="AGY109" s="76"/>
      <c r="AGZ109" s="76"/>
      <c r="AHA109" s="76"/>
      <c r="AHB109" s="76"/>
      <c r="AHC109" s="76"/>
      <c r="AHD109" s="76"/>
      <c r="AHE109" s="76"/>
      <c r="AHF109" s="76"/>
      <c r="AHG109" s="76"/>
      <c r="AHH109" s="76"/>
      <c r="AHI109" s="76"/>
      <c r="AHJ109" s="76"/>
      <c r="AHK109" s="76"/>
      <c r="AHL109" s="76"/>
      <c r="AHM109" s="76"/>
      <c r="AHN109" s="76"/>
      <c r="AHO109" s="76"/>
      <c r="AHP109" s="76"/>
      <c r="AHQ109" s="76"/>
      <c r="AHR109" s="76"/>
      <c r="AHS109" s="76"/>
      <c r="AHT109" s="76"/>
      <c r="AHU109" s="76"/>
      <c r="AHV109" s="76"/>
      <c r="AHW109" s="76"/>
      <c r="AHX109" s="76"/>
      <c r="AHY109" s="76"/>
      <c r="AHZ109" s="76"/>
      <c r="AIA109" s="76"/>
      <c r="AIB109" s="76"/>
      <c r="AIC109" s="76"/>
      <c r="AID109" s="76"/>
      <c r="AIE109" s="76"/>
      <c r="AIF109" s="76"/>
      <c r="AIG109" s="76"/>
      <c r="AIH109" s="76"/>
      <c r="AII109" s="76"/>
      <c r="AIJ109" s="76"/>
      <c r="AIK109" s="76"/>
      <c r="AIL109" s="76"/>
      <c r="AIM109" s="76"/>
      <c r="AIN109" s="76"/>
      <c r="AIO109" s="76"/>
      <c r="AIP109" s="76"/>
      <c r="AIQ109" s="76"/>
      <c r="AIR109" s="76"/>
      <c r="AIS109" s="76"/>
      <c r="AIT109" s="76"/>
      <c r="AIU109" s="76"/>
      <c r="AIV109" s="76"/>
      <c r="AIW109" s="76"/>
      <c r="AIX109" s="76"/>
      <c r="AIY109" s="76"/>
      <c r="AIZ109" s="76"/>
      <c r="AJA109" s="76"/>
      <c r="AJB109" s="76"/>
      <c r="AJC109" s="76"/>
      <c r="AJD109" s="76"/>
      <c r="AJE109" s="76"/>
      <c r="AJF109" s="76"/>
      <c r="AJG109" s="76"/>
      <c r="AJH109" s="76"/>
      <c r="AJI109" s="76"/>
      <c r="AJJ109" s="76"/>
      <c r="AJK109" s="76"/>
      <c r="AJL109" s="76"/>
      <c r="AJM109" s="76"/>
      <c r="AJN109" s="76"/>
      <c r="AJO109" s="76"/>
      <c r="AJP109" s="76"/>
      <c r="AJQ109" s="76"/>
      <c r="AJR109" s="76"/>
      <c r="AJS109" s="76"/>
      <c r="AJT109" s="76"/>
      <c r="AJU109" s="76"/>
      <c r="AJV109" s="76"/>
      <c r="AJW109" s="76"/>
      <c r="AJX109" s="76"/>
      <c r="AJY109" s="76"/>
      <c r="AJZ109" s="76"/>
      <c r="AKA109" s="76"/>
      <c r="AKB109" s="76"/>
      <c r="AKC109" s="76"/>
      <c r="AKD109" s="76"/>
      <c r="AKE109" s="76"/>
      <c r="AKF109" s="76"/>
      <c r="AKG109" s="76"/>
      <c r="AKH109" s="76"/>
      <c r="AKI109" s="76"/>
      <c r="AKJ109" s="76"/>
      <c r="AKK109" s="76"/>
      <c r="AKL109" s="76"/>
      <c r="AKM109" s="76"/>
      <c r="AKN109" s="76"/>
      <c r="AKO109" s="76"/>
      <c r="AKP109" s="76"/>
      <c r="AKQ109" s="76"/>
      <c r="AKR109" s="76"/>
      <c r="AKS109" s="76"/>
      <c r="AKT109" s="76"/>
      <c r="AKU109" s="76"/>
      <c r="AKV109" s="76"/>
      <c r="AKW109" s="76"/>
      <c r="AKX109" s="76"/>
      <c r="AKY109" s="76"/>
      <c r="AKZ109" s="76"/>
      <c r="ALA109" s="76"/>
      <c r="ALB109" s="76"/>
      <c r="ALC109" s="76"/>
      <c r="ALD109" s="76"/>
      <c r="ALE109" s="76"/>
      <c r="ALF109" s="76"/>
      <c r="ALG109" s="76"/>
      <c r="ALH109" s="76"/>
      <c r="ALI109" s="76"/>
      <c r="ALJ109" s="76"/>
      <c r="ALK109" s="76"/>
      <c r="ALL109" s="76"/>
      <c r="ALM109" s="76"/>
      <c r="ALN109" s="76"/>
      <c r="ALO109" s="76"/>
      <c r="ALP109" s="76"/>
      <c r="ALQ109" s="76"/>
      <c r="ALR109" s="76"/>
      <c r="ALS109" s="76"/>
      <c r="ALT109" s="76"/>
      <c r="ALU109" s="76"/>
      <c r="ALV109" s="76"/>
      <c r="ALW109" s="76"/>
      <c r="ALX109" s="76"/>
      <c r="ALY109" s="76"/>
      <c r="ALZ109" s="76"/>
      <c r="AMA109" s="76"/>
      <c r="AMB109" s="76"/>
      <c r="AMC109" s="76"/>
      <c r="AMD109" s="76"/>
      <c r="AME109" s="76"/>
      <c r="AMF109" s="76"/>
      <c r="AMG109" s="76"/>
      <c r="AMH109" s="76"/>
      <c r="AMI109" s="76"/>
      <c r="AMJ109" s="77"/>
    </row>
    <row r="110" spans="1:1024" s="3" customFormat="1" ht="15" customHeight="1">
      <c r="A110" s="203"/>
      <c r="B110" s="203"/>
      <c r="C110" s="203"/>
      <c r="D110" s="203"/>
      <c r="E110" s="203"/>
      <c r="F110" s="203"/>
      <c r="G110" s="203"/>
      <c r="H110" s="203"/>
      <c r="I110" s="203"/>
      <c r="J110" s="4"/>
      <c r="K110" s="2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6"/>
      <c r="DS110" s="76"/>
      <c r="DT110" s="76"/>
      <c r="DU110" s="76"/>
      <c r="DV110" s="76"/>
      <c r="DW110" s="76"/>
      <c r="DX110" s="76"/>
      <c r="DY110" s="76"/>
      <c r="DZ110" s="76"/>
      <c r="EA110" s="76"/>
      <c r="EB110" s="76"/>
      <c r="EC110" s="76"/>
      <c r="ED110" s="76"/>
      <c r="EE110" s="76"/>
      <c r="EF110" s="76"/>
      <c r="EG110" s="76"/>
      <c r="EH110" s="76"/>
      <c r="EI110" s="76"/>
      <c r="EJ110" s="76"/>
      <c r="EK110" s="76"/>
      <c r="EL110" s="76"/>
      <c r="EM110" s="76"/>
      <c r="EN110" s="76"/>
      <c r="EO110" s="76"/>
      <c r="EP110" s="76"/>
      <c r="EQ110" s="76"/>
      <c r="ER110" s="76"/>
      <c r="ES110" s="76"/>
      <c r="ET110" s="76"/>
      <c r="EU110" s="76"/>
      <c r="EV110" s="76"/>
      <c r="EW110" s="76"/>
      <c r="EX110" s="76"/>
      <c r="EY110" s="76"/>
      <c r="EZ110" s="76"/>
      <c r="FA110" s="76"/>
      <c r="FB110" s="76"/>
      <c r="FC110" s="76"/>
      <c r="FD110" s="76"/>
      <c r="FE110" s="76"/>
      <c r="FF110" s="76"/>
      <c r="FG110" s="76"/>
      <c r="FH110" s="76"/>
      <c r="FI110" s="76"/>
      <c r="FJ110" s="76"/>
      <c r="FK110" s="76"/>
      <c r="FL110" s="76"/>
      <c r="FM110" s="76"/>
      <c r="FN110" s="76"/>
      <c r="FO110" s="76"/>
      <c r="FP110" s="76"/>
      <c r="FQ110" s="76"/>
      <c r="FR110" s="76"/>
      <c r="FS110" s="76"/>
      <c r="FT110" s="76"/>
      <c r="FU110" s="76"/>
      <c r="FV110" s="76"/>
      <c r="FW110" s="76"/>
      <c r="FX110" s="76"/>
      <c r="FY110" s="76"/>
      <c r="FZ110" s="76"/>
      <c r="GA110" s="76"/>
      <c r="GB110" s="76"/>
      <c r="GC110" s="76"/>
      <c r="GD110" s="76"/>
      <c r="GE110" s="76"/>
      <c r="GF110" s="76"/>
      <c r="GG110" s="76"/>
      <c r="GH110" s="76"/>
      <c r="GI110" s="76"/>
      <c r="GJ110" s="76"/>
      <c r="GK110" s="76"/>
      <c r="GL110" s="76"/>
      <c r="GM110" s="76"/>
      <c r="GN110" s="76"/>
      <c r="GO110" s="76"/>
      <c r="GP110" s="76"/>
      <c r="GQ110" s="76"/>
      <c r="GR110" s="76"/>
      <c r="GS110" s="76"/>
      <c r="GT110" s="76"/>
      <c r="GU110" s="76"/>
      <c r="GV110" s="76"/>
      <c r="GW110" s="76"/>
      <c r="GX110" s="76"/>
      <c r="GY110" s="76"/>
      <c r="GZ110" s="76"/>
      <c r="HA110" s="76"/>
      <c r="HB110" s="76"/>
      <c r="HC110" s="76"/>
      <c r="HD110" s="76"/>
      <c r="HE110" s="76"/>
      <c r="HF110" s="76"/>
      <c r="HG110" s="76"/>
      <c r="HH110" s="76"/>
      <c r="HI110" s="76"/>
      <c r="HJ110" s="76"/>
      <c r="HK110" s="76"/>
      <c r="HL110" s="76"/>
      <c r="HM110" s="76"/>
      <c r="HN110" s="76"/>
      <c r="HO110" s="76"/>
      <c r="HP110" s="76"/>
      <c r="HQ110" s="76"/>
      <c r="HR110" s="76"/>
      <c r="HS110" s="76"/>
      <c r="HT110" s="76"/>
      <c r="HU110" s="76"/>
      <c r="HV110" s="76"/>
      <c r="HW110" s="76"/>
      <c r="HX110" s="76"/>
      <c r="HY110" s="76"/>
      <c r="HZ110" s="76"/>
      <c r="IA110" s="76"/>
      <c r="IB110" s="76"/>
      <c r="IC110" s="76"/>
      <c r="ID110" s="76"/>
      <c r="IE110" s="76"/>
      <c r="IF110" s="76"/>
      <c r="IG110" s="76"/>
      <c r="IH110" s="76"/>
      <c r="II110" s="76"/>
      <c r="IJ110" s="76"/>
      <c r="IK110" s="76"/>
      <c r="IL110" s="76"/>
      <c r="IM110" s="76"/>
      <c r="IN110" s="76"/>
      <c r="IO110" s="76"/>
      <c r="IP110" s="76"/>
      <c r="IQ110" s="76"/>
      <c r="IR110" s="76"/>
      <c r="IS110" s="76"/>
      <c r="IT110" s="76"/>
      <c r="IU110" s="76"/>
      <c r="IV110" s="76"/>
      <c r="IW110" s="76"/>
      <c r="IX110" s="76"/>
      <c r="IY110" s="76"/>
      <c r="IZ110" s="76"/>
      <c r="JA110" s="76"/>
      <c r="JB110" s="76"/>
      <c r="JC110" s="76"/>
      <c r="JD110" s="76"/>
      <c r="JE110" s="76"/>
      <c r="JF110" s="76"/>
      <c r="JG110" s="76"/>
      <c r="JH110" s="76"/>
      <c r="JI110" s="76"/>
      <c r="JJ110" s="76"/>
      <c r="JK110" s="76"/>
      <c r="JL110" s="76"/>
      <c r="JM110" s="76"/>
      <c r="JN110" s="76"/>
      <c r="JO110" s="76"/>
      <c r="JP110" s="76"/>
      <c r="JQ110" s="76"/>
      <c r="JR110" s="76"/>
      <c r="JS110" s="76"/>
      <c r="JT110" s="76"/>
      <c r="JU110" s="76"/>
      <c r="JV110" s="76"/>
      <c r="JW110" s="76"/>
      <c r="JX110" s="76"/>
      <c r="JY110" s="76"/>
      <c r="JZ110" s="76"/>
      <c r="KA110" s="76"/>
      <c r="KB110" s="76"/>
      <c r="KC110" s="76"/>
      <c r="KD110" s="76"/>
      <c r="KE110" s="76"/>
      <c r="KF110" s="76"/>
      <c r="KG110" s="76"/>
      <c r="KH110" s="76"/>
      <c r="KI110" s="76"/>
      <c r="KJ110" s="76"/>
      <c r="KK110" s="76"/>
      <c r="KL110" s="76"/>
      <c r="KM110" s="76"/>
      <c r="KN110" s="76"/>
      <c r="KO110" s="76"/>
      <c r="KP110" s="76"/>
      <c r="KQ110" s="76"/>
      <c r="KR110" s="76"/>
      <c r="KS110" s="76"/>
      <c r="KT110" s="76"/>
      <c r="KU110" s="76"/>
      <c r="KV110" s="76"/>
      <c r="KW110" s="76"/>
      <c r="KX110" s="76"/>
      <c r="KY110" s="76"/>
      <c r="KZ110" s="76"/>
      <c r="LA110" s="76"/>
      <c r="LB110" s="76"/>
      <c r="LC110" s="76"/>
      <c r="LD110" s="76"/>
      <c r="LE110" s="76"/>
      <c r="LF110" s="76"/>
      <c r="LG110" s="76"/>
      <c r="LH110" s="76"/>
      <c r="LI110" s="76"/>
      <c r="LJ110" s="76"/>
      <c r="LK110" s="76"/>
      <c r="LL110" s="76"/>
      <c r="LM110" s="76"/>
      <c r="LN110" s="76"/>
      <c r="LO110" s="76"/>
      <c r="LP110" s="76"/>
      <c r="LQ110" s="76"/>
      <c r="LR110" s="76"/>
      <c r="LS110" s="76"/>
      <c r="LT110" s="76"/>
      <c r="LU110" s="76"/>
      <c r="LV110" s="76"/>
      <c r="LW110" s="76"/>
      <c r="LX110" s="76"/>
      <c r="LY110" s="76"/>
      <c r="LZ110" s="76"/>
      <c r="MA110" s="76"/>
      <c r="MB110" s="76"/>
      <c r="MC110" s="76"/>
      <c r="MD110" s="76"/>
      <c r="ME110" s="76"/>
      <c r="MF110" s="76"/>
      <c r="MG110" s="76"/>
      <c r="MH110" s="76"/>
      <c r="MI110" s="76"/>
      <c r="MJ110" s="76"/>
      <c r="MK110" s="76"/>
      <c r="ML110" s="76"/>
      <c r="MM110" s="76"/>
      <c r="MN110" s="76"/>
      <c r="MO110" s="76"/>
      <c r="MP110" s="76"/>
      <c r="MQ110" s="76"/>
      <c r="MR110" s="76"/>
      <c r="MS110" s="76"/>
      <c r="MT110" s="76"/>
      <c r="MU110" s="76"/>
      <c r="MV110" s="76"/>
      <c r="MW110" s="76"/>
      <c r="MX110" s="76"/>
      <c r="MY110" s="76"/>
      <c r="MZ110" s="76"/>
      <c r="NA110" s="76"/>
      <c r="NB110" s="76"/>
      <c r="NC110" s="76"/>
      <c r="ND110" s="76"/>
      <c r="NE110" s="76"/>
      <c r="NF110" s="76"/>
      <c r="NG110" s="76"/>
      <c r="NH110" s="76"/>
      <c r="NI110" s="76"/>
      <c r="NJ110" s="76"/>
      <c r="NK110" s="76"/>
      <c r="NL110" s="76"/>
      <c r="NM110" s="76"/>
      <c r="NN110" s="76"/>
      <c r="NO110" s="76"/>
      <c r="NP110" s="76"/>
      <c r="NQ110" s="76"/>
      <c r="NR110" s="76"/>
      <c r="NS110" s="76"/>
      <c r="NT110" s="76"/>
      <c r="NU110" s="76"/>
      <c r="NV110" s="76"/>
      <c r="NW110" s="76"/>
      <c r="NX110" s="76"/>
      <c r="NY110" s="76"/>
      <c r="NZ110" s="76"/>
      <c r="OA110" s="76"/>
      <c r="OB110" s="76"/>
      <c r="OC110" s="76"/>
      <c r="OD110" s="76"/>
      <c r="OE110" s="76"/>
      <c r="OF110" s="76"/>
      <c r="OG110" s="76"/>
      <c r="OH110" s="76"/>
      <c r="OI110" s="76"/>
      <c r="OJ110" s="76"/>
      <c r="OK110" s="76"/>
      <c r="OL110" s="76"/>
      <c r="OM110" s="76"/>
      <c r="ON110" s="76"/>
      <c r="OO110" s="76"/>
      <c r="OP110" s="76"/>
      <c r="OQ110" s="76"/>
      <c r="OR110" s="76"/>
      <c r="OS110" s="76"/>
      <c r="OT110" s="76"/>
      <c r="OU110" s="76"/>
      <c r="OV110" s="76"/>
      <c r="OW110" s="76"/>
      <c r="OX110" s="76"/>
      <c r="OY110" s="76"/>
      <c r="OZ110" s="76"/>
      <c r="PA110" s="76"/>
      <c r="PB110" s="76"/>
      <c r="PC110" s="76"/>
      <c r="PD110" s="76"/>
      <c r="PE110" s="76"/>
      <c r="PF110" s="76"/>
      <c r="PG110" s="76"/>
      <c r="PH110" s="76"/>
      <c r="PI110" s="76"/>
      <c r="PJ110" s="76"/>
      <c r="PK110" s="76"/>
      <c r="PL110" s="76"/>
      <c r="PM110" s="76"/>
      <c r="PN110" s="76"/>
      <c r="PO110" s="76"/>
      <c r="PP110" s="76"/>
      <c r="PQ110" s="76"/>
      <c r="PR110" s="76"/>
      <c r="PS110" s="76"/>
      <c r="PT110" s="76"/>
      <c r="PU110" s="76"/>
      <c r="PV110" s="76"/>
      <c r="PW110" s="76"/>
      <c r="PX110" s="76"/>
      <c r="PY110" s="76"/>
      <c r="PZ110" s="76"/>
      <c r="QA110" s="76"/>
      <c r="QB110" s="76"/>
      <c r="QC110" s="76"/>
      <c r="QD110" s="76"/>
      <c r="QE110" s="76"/>
      <c r="QF110" s="76"/>
      <c r="QG110" s="76"/>
      <c r="QH110" s="76"/>
      <c r="QI110" s="76"/>
      <c r="QJ110" s="76"/>
      <c r="QK110" s="76"/>
      <c r="QL110" s="76"/>
      <c r="QM110" s="76"/>
      <c r="QN110" s="76"/>
      <c r="QO110" s="76"/>
      <c r="QP110" s="76"/>
      <c r="QQ110" s="76"/>
      <c r="QR110" s="76"/>
      <c r="QS110" s="76"/>
      <c r="QT110" s="76"/>
      <c r="QU110" s="76"/>
      <c r="QV110" s="76"/>
      <c r="QW110" s="76"/>
      <c r="QX110" s="76"/>
      <c r="QY110" s="76"/>
      <c r="QZ110" s="76"/>
      <c r="RA110" s="76"/>
      <c r="RB110" s="76"/>
      <c r="RC110" s="76"/>
      <c r="RD110" s="76"/>
      <c r="RE110" s="76"/>
      <c r="RF110" s="76"/>
      <c r="RG110" s="76"/>
      <c r="RH110" s="76"/>
      <c r="RI110" s="76"/>
      <c r="RJ110" s="76"/>
      <c r="RK110" s="76"/>
      <c r="RL110" s="76"/>
      <c r="RM110" s="76"/>
      <c r="RN110" s="76"/>
      <c r="RO110" s="76"/>
      <c r="RP110" s="76"/>
      <c r="RQ110" s="76"/>
      <c r="RR110" s="76"/>
      <c r="RS110" s="76"/>
      <c r="RT110" s="76"/>
      <c r="RU110" s="76"/>
      <c r="RV110" s="76"/>
      <c r="RW110" s="76"/>
      <c r="RX110" s="76"/>
      <c r="RY110" s="76"/>
      <c r="RZ110" s="76"/>
      <c r="SA110" s="76"/>
      <c r="SB110" s="76"/>
      <c r="SC110" s="76"/>
      <c r="SD110" s="76"/>
      <c r="SE110" s="76"/>
      <c r="SF110" s="76"/>
      <c r="SG110" s="76"/>
      <c r="SH110" s="76"/>
      <c r="SI110" s="76"/>
      <c r="SJ110" s="76"/>
      <c r="SK110" s="76"/>
      <c r="SL110" s="76"/>
      <c r="SM110" s="76"/>
      <c r="SN110" s="76"/>
      <c r="SO110" s="76"/>
      <c r="SP110" s="76"/>
      <c r="SQ110" s="76"/>
      <c r="SR110" s="76"/>
      <c r="SS110" s="76"/>
      <c r="ST110" s="76"/>
      <c r="SU110" s="76"/>
      <c r="SV110" s="76"/>
      <c r="SW110" s="76"/>
      <c r="SX110" s="76"/>
      <c r="SY110" s="76"/>
      <c r="SZ110" s="76"/>
      <c r="TA110" s="76"/>
      <c r="TB110" s="76"/>
      <c r="TC110" s="76"/>
      <c r="TD110" s="76"/>
      <c r="TE110" s="76"/>
      <c r="TF110" s="76"/>
      <c r="TG110" s="76"/>
      <c r="TH110" s="76"/>
      <c r="TI110" s="76"/>
      <c r="TJ110" s="76"/>
      <c r="TK110" s="76"/>
      <c r="TL110" s="76"/>
      <c r="TM110" s="76"/>
      <c r="TN110" s="76"/>
      <c r="TO110" s="76"/>
      <c r="TP110" s="76"/>
      <c r="TQ110" s="76"/>
      <c r="TR110" s="76"/>
      <c r="TS110" s="76"/>
      <c r="TT110" s="76"/>
      <c r="TU110" s="76"/>
      <c r="TV110" s="76"/>
      <c r="TW110" s="76"/>
      <c r="TX110" s="76"/>
      <c r="TY110" s="76"/>
      <c r="TZ110" s="76"/>
      <c r="UA110" s="76"/>
      <c r="UB110" s="76"/>
      <c r="UC110" s="76"/>
      <c r="UD110" s="76"/>
      <c r="UE110" s="76"/>
      <c r="UF110" s="76"/>
      <c r="UG110" s="76"/>
      <c r="UH110" s="76"/>
      <c r="UI110" s="76"/>
      <c r="UJ110" s="76"/>
      <c r="UK110" s="76"/>
      <c r="UL110" s="76"/>
      <c r="UM110" s="76"/>
      <c r="UN110" s="76"/>
      <c r="UO110" s="76"/>
      <c r="UP110" s="76"/>
      <c r="UQ110" s="76"/>
      <c r="UR110" s="76"/>
      <c r="US110" s="76"/>
      <c r="UT110" s="76"/>
      <c r="UU110" s="76"/>
      <c r="UV110" s="76"/>
      <c r="UW110" s="76"/>
      <c r="UX110" s="76"/>
      <c r="UY110" s="76"/>
      <c r="UZ110" s="76"/>
      <c r="VA110" s="76"/>
      <c r="VB110" s="76"/>
      <c r="VC110" s="76"/>
      <c r="VD110" s="76"/>
      <c r="VE110" s="76"/>
      <c r="VF110" s="76"/>
      <c r="VG110" s="76"/>
      <c r="VH110" s="76"/>
      <c r="VI110" s="76"/>
      <c r="VJ110" s="76"/>
      <c r="VK110" s="76"/>
      <c r="VL110" s="76"/>
      <c r="VM110" s="76"/>
      <c r="VN110" s="76"/>
      <c r="VO110" s="76"/>
      <c r="VP110" s="76"/>
      <c r="VQ110" s="76"/>
      <c r="VR110" s="76"/>
      <c r="VS110" s="76"/>
      <c r="VT110" s="76"/>
      <c r="VU110" s="76"/>
      <c r="VV110" s="76"/>
      <c r="VW110" s="76"/>
      <c r="VX110" s="76"/>
      <c r="VY110" s="76"/>
      <c r="VZ110" s="76"/>
      <c r="WA110" s="76"/>
      <c r="WB110" s="76"/>
      <c r="WC110" s="76"/>
      <c r="WD110" s="76"/>
      <c r="WE110" s="76"/>
      <c r="WF110" s="76"/>
      <c r="WG110" s="76"/>
      <c r="WH110" s="76"/>
      <c r="WI110" s="76"/>
      <c r="WJ110" s="76"/>
      <c r="WK110" s="76"/>
      <c r="WL110" s="76"/>
      <c r="WM110" s="76"/>
      <c r="WN110" s="76"/>
      <c r="WO110" s="76"/>
      <c r="WP110" s="76"/>
      <c r="WQ110" s="76"/>
      <c r="WR110" s="76"/>
      <c r="WS110" s="76"/>
      <c r="WT110" s="76"/>
      <c r="WU110" s="76"/>
      <c r="WV110" s="76"/>
      <c r="WW110" s="76"/>
      <c r="WX110" s="76"/>
      <c r="WY110" s="76"/>
      <c r="WZ110" s="76"/>
      <c r="XA110" s="76"/>
      <c r="XB110" s="76"/>
      <c r="XC110" s="76"/>
      <c r="XD110" s="76"/>
      <c r="XE110" s="76"/>
      <c r="XF110" s="76"/>
      <c r="XG110" s="76"/>
      <c r="XH110" s="76"/>
      <c r="XI110" s="76"/>
      <c r="XJ110" s="76"/>
      <c r="XK110" s="76"/>
      <c r="XL110" s="76"/>
      <c r="XM110" s="76"/>
      <c r="XN110" s="76"/>
      <c r="XO110" s="76"/>
      <c r="XP110" s="76"/>
      <c r="XQ110" s="76"/>
      <c r="XR110" s="76"/>
      <c r="XS110" s="76"/>
      <c r="XT110" s="76"/>
      <c r="XU110" s="76"/>
      <c r="XV110" s="76"/>
      <c r="XW110" s="76"/>
      <c r="XX110" s="76"/>
      <c r="XY110" s="76"/>
      <c r="XZ110" s="76"/>
      <c r="YA110" s="76"/>
      <c r="YB110" s="76"/>
      <c r="YC110" s="76"/>
      <c r="YD110" s="76"/>
      <c r="YE110" s="76"/>
      <c r="YF110" s="76"/>
      <c r="YG110" s="76"/>
      <c r="YH110" s="76"/>
      <c r="YI110" s="76"/>
      <c r="YJ110" s="76"/>
      <c r="YK110" s="76"/>
      <c r="YL110" s="76"/>
      <c r="YM110" s="76"/>
      <c r="YN110" s="76"/>
      <c r="YO110" s="76"/>
      <c r="YP110" s="76"/>
      <c r="YQ110" s="76"/>
      <c r="YR110" s="76"/>
      <c r="YS110" s="76"/>
      <c r="YT110" s="76"/>
      <c r="YU110" s="76"/>
      <c r="YV110" s="76"/>
      <c r="YW110" s="76"/>
      <c r="YX110" s="76"/>
      <c r="YY110" s="76"/>
      <c r="YZ110" s="76"/>
      <c r="ZA110" s="76"/>
      <c r="ZB110" s="76"/>
      <c r="ZC110" s="76"/>
      <c r="ZD110" s="76"/>
      <c r="ZE110" s="76"/>
      <c r="ZF110" s="76"/>
      <c r="ZG110" s="76"/>
      <c r="ZH110" s="76"/>
      <c r="ZI110" s="76"/>
      <c r="ZJ110" s="76"/>
      <c r="ZK110" s="76"/>
      <c r="ZL110" s="76"/>
      <c r="ZM110" s="76"/>
      <c r="ZN110" s="76"/>
      <c r="ZO110" s="76"/>
      <c r="ZP110" s="76"/>
      <c r="ZQ110" s="76"/>
      <c r="ZR110" s="76"/>
      <c r="ZS110" s="76"/>
      <c r="ZT110" s="76"/>
      <c r="ZU110" s="76"/>
      <c r="ZV110" s="76"/>
      <c r="ZW110" s="76"/>
      <c r="ZX110" s="76"/>
      <c r="ZY110" s="76"/>
      <c r="ZZ110" s="76"/>
      <c r="AAA110" s="76"/>
      <c r="AAB110" s="76"/>
      <c r="AAC110" s="76"/>
      <c r="AAD110" s="76"/>
      <c r="AAE110" s="76"/>
      <c r="AAF110" s="76"/>
      <c r="AAG110" s="76"/>
      <c r="AAH110" s="76"/>
      <c r="AAI110" s="76"/>
      <c r="AAJ110" s="76"/>
      <c r="AAK110" s="76"/>
      <c r="AAL110" s="76"/>
      <c r="AAM110" s="76"/>
      <c r="AAN110" s="76"/>
      <c r="AAO110" s="76"/>
      <c r="AAP110" s="76"/>
      <c r="AAQ110" s="76"/>
      <c r="AAR110" s="76"/>
      <c r="AAS110" s="76"/>
      <c r="AAT110" s="76"/>
      <c r="AAU110" s="76"/>
      <c r="AAV110" s="76"/>
      <c r="AAW110" s="76"/>
      <c r="AAX110" s="76"/>
      <c r="AAY110" s="76"/>
      <c r="AAZ110" s="76"/>
      <c r="ABA110" s="76"/>
      <c r="ABB110" s="76"/>
      <c r="ABC110" s="76"/>
      <c r="ABD110" s="76"/>
      <c r="ABE110" s="76"/>
      <c r="ABF110" s="76"/>
      <c r="ABG110" s="76"/>
      <c r="ABH110" s="76"/>
      <c r="ABI110" s="76"/>
      <c r="ABJ110" s="76"/>
      <c r="ABK110" s="76"/>
      <c r="ABL110" s="76"/>
      <c r="ABM110" s="76"/>
      <c r="ABN110" s="76"/>
      <c r="ABO110" s="76"/>
      <c r="ABP110" s="76"/>
      <c r="ABQ110" s="76"/>
      <c r="ABR110" s="76"/>
      <c r="ABS110" s="76"/>
      <c r="ABT110" s="76"/>
      <c r="ABU110" s="76"/>
      <c r="ABV110" s="76"/>
      <c r="ABW110" s="76"/>
      <c r="ABX110" s="76"/>
      <c r="ABY110" s="76"/>
      <c r="ABZ110" s="76"/>
      <c r="ACA110" s="76"/>
      <c r="ACB110" s="76"/>
      <c r="ACC110" s="76"/>
      <c r="ACD110" s="76"/>
      <c r="ACE110" s="76"/>
      <c r="ACF110" s="76"/>
      <c r="ACG110" s="76"/>
      <c r="ACH110" s="76"/>
      <c r="ACI110" s="76"/>
      <c r="ACJ110" s="76"/>
      <c r="ACK110" s="76"/>
      <c r="ACL110" s="76"/>
      <c r="ACM110" s="76"/>
      <c r="ACN110" s="76"/>
      <c r="ACO110" s="76"/>
      <c r="ACP110" s="76"/>
      <c r="ACQ110" s="76"/>
      <c r="ACR110" s="76"/>
      <c r="ACS110" s="76"/>
      <c r="ACT110" s="76"/>
      <c r="ACU110" s="76"/>
      <c r="ACV110" s="76"/>
      <c r="ACW110" s="76"/>
      <c r="ACX110" s="76"/>
      <c r="ACY110" s="76"/>
      <c r="ACZ110" s="76"/>
      <c r="ADA110" s="76"/>
      <c r="ADB110" s="76"/>
      <c r="ADC110" s="76"/>
      <c r="ADD110" s="76"/>
      <c r="ADE110" s="76"/>
      <c r="ADF110" s="76"/>
      <c r="ADG110" s="76"/>
      <c r="ADH110" s="76"/>
      <c r="ADI110" s="76"/>
      <c r="ADJ110" s="76"/>
      <c r="ADK110" s="76"/>
      <c r="ADL110" s="76"/>
      <c r="ADM110" s="76"/>
      <c r="ADN110" s="76"/>
      <c r="ADO110" s="76"/>
      <c r="ADP110" s="76"/>
      <c r="ADQ110" s="76"/>
      <c r="ADR110" s="76"/>
      <c r="ADS110" s="76"/>
      <c r="ADT110" s="76"/>
      <c r="ADU110" s="76"/>
      <c r="ADV110" s="76"/>
      <c r="ADW110" s="76"/>
      <c r="ADX110" s="76"/>
      <c r="ADY110" s="76"/>
      <c r="ADZ110" s="76"/>
      <c r="AEA110" s="76"/>
      <c r="AEB110" s="76"/>
      <c r="AEC110" s="76"/>
      <c r="AED110" s="76"/>
      <c r="AEE110" s="76"/>
      <c r="AEF110" s="76"/>
      <c r="AEG110" s="76"/>
      <c r="AEH110" s="76"/>
      <c r="AEI110" s="76"/>
      <c r="AEJ110" s="76"/>
      <c r="AEK110" s="76"/>
      <c r="AEL110" s="76"/>
      <c r="AEM110" s="76"/>
      <c r="AEN110" s="76"/>
      <c r="AEO110" s="76"/>
      <c r="AEP110" s="76"/>
      <c r="AEQ110" s="76"/>
      <c r="AER110" s="76"/>
      <c r="AES110" s="76"/>
      <c r="AET110" s="76"/>
      <c r="AEU110" s="76"/>
      <c r="AEV110" s="76"/>
      <c r="AEW110" s="76"/>
      <c r="AEX110" s="76"/>
      <c r="AEY110" s="76"/>
      <c r="AEZ110" s="76"/>
      <c r="AFA110" s="76"/>
      <c r="AFB110" s="76"/>
      <c r="AFC110" s="76"/>
      <c r="AFD110" s="76"/>
      <c r="AFE110" s="76"/>
      <c r="AFF110" s="76"/>
      <c r="AFG110" s="76"/>
      <c r="AFH110" s="76"/>
      <c r="AFI110" s="76"/>
      <c r="AFJ110" s="76"/>
      <c r="AFK110" s="76"/>
      <c r="AFL110" s="76"/>
      <c r="AFM110" s="76"/>
      <c r="AFN110" s="76"/>
      <c r="AFO110" s="76"/>
      <c r="AFP110" s="76"/>
      <c r="AFQ110" s="76"/>
      <c r="AFR110" s="76"/>
      <c r="AFS110" s="76"/>
      <c r="AFT110" s="76"/>
      <c r="AFU110" s="76"/>
      <c r="AFV110" s="76"/>
      <c r="AFW110" s="76"/>
      <c r="AFX110" s="76"/>
      <c r="AFY110" s="76"/>
      <c r="AFZ110" s="76"/>
      <c r="AGA110" s="76"/>
      <c r="AGB110" s="76"/>
      <c r="AGC110" s="76"/>
      <c r="AGD110" s="76"/>
      <c r="AGE110" s="76"/>
      <c r="AGF110" s="76"/>
      <c r="AGG110" s="76"/>
      <c r="AGH110" s="76"/>
      <c r="AGI110" s="76"/>
      <c r="AGJ110" s="76"/>
      <c r="AGK110" s="76"/>
      <c r="AGL110" s="76"/>
      <c r="AGM110" s="76"/>
      <c r="AGN110" s="76"/>
      <c r="AGO110" s="76"/>
      <c r="AGP110" s="76"/>
      <c r="AGQ110" s="76"/>
      <c r="AGR110" s="76"/>
      <c r="AGS110" s="76"/>
      <c r="AGT110" s="76"/>
      <c r="AGU110" s="76"/>
      <c r="AGV110" s="76"/>
      <c r="AGW110" s="76"/>
      <c r="AGX110" s="76"/>
      <c r="AGY110" s="76"/>
      <c r="AGZ110" s="76"/>
      <c r="AHA110" s="76"/>
      <c r="AHB110" s="76"/>
      <c r="AHC110" s="76"/>
      <c r="AHD110" s="76"/>
      <c r="AHE110" s="76"/>
      <c r="AHF110" s="76"/>
      <c r="AHG110" s="76"/>
      <c r="AHH110" s="76"/>
      <c r="AHI110" s="76"/>
      <c r="AHJ110" s="76"/>
      <c r="AHK110" s="76"/>
      <c r="AHL110" s="76"/>
      <c r="AHM110" s="76"/>
      <c r="AHN110" s="76"/>
      <c r="AHO110" s="76"/>
      <c r="AHP110" s="76"/>
      <c r="AHQ110" s="76"/>
      <c r="AHR110" s="76"/>
      <c r="AHS110" s="76"/>
      <c r="AHT110" s="76"/>
      <c r="AHU110" s="76"/>
      <c r="AHV110" s="76"/>
      <c r="AHW110" s="76"/>
      <c r="AHX110" s="76"/>
      <c r="AHY110" s="76"/>
      <c r="AHZ110" s="76"/>
      <c r="AIA110" s="76"/>
      <c r="AIB110" s="76"/>
      <c r="AIC110" s="76"/>
      <c r="AID110" s="76"/>
      <c r="AIE110" s="76"/>
      <c r="AIF110" s="76"/>
      <c r="AIG110" s="76"/>
      <c r="AIH110" s="76"/>
      <c r="AII110" s="76"/>
      <c r="AIJ110" s="76"/>
      <c r="AIK110" s="76"/>
      <c r="AIL110" s="76"/>
      <c r="AIM110" s="76"/>
      <c r="AIN110" s="76"/>
      <c r="AIO110" s="76"/>
      <c r="AIP110" s="76"/>
      <c r="AIQ110" s="76"/>
      <c r="AIR110" s="76"/>
      <c r="AIS110" s="76"/>
      <c r="AIT110" s="76"/>
      <c r="AIU110" s="76"/>
      <c r="AIV110" s="76"/>
      <c r="AIW110" s="76"/>
      <c r="AIX110" s="76"/>
      <c r="AIY110" s="76"/>
      <c r="AIZ110" s="76"/>
      <c r="AJA110" s="76"/>
      <c r="AJB110" s="76"/>
      <c r="AJC110" s="76"/>
      <c r="AJD110" s="76"/>
      <c r="AJE110" s="76"/>
      <c r="AJF110" s="76"/>
      <c r="AJG110" s="76"/>
      <c r="AJH110" s="76"/>
      <c r="AJI110" s="76"/>
      <c r="AJJ110" s="76"/>
      <c r="AJK110" s="76"/>
      <c r="AJL110" s="76"/>
      <c r="AJM110" s="76"/>
      <c r="AJN110" s="76"/>
      <c r="AJO110" s="76"/>
      <c r="AJP110" s="76"/>
      <c r="AJQ110" s="76"/>
      <c r="AJR110" s="76"/>
      <c r="AJS110" s="76"/>
      <c r="AJT110" s="76"/>
      <c r="AJU110" s="76"/>
      <c r="AJV110" s="76"/>
      <c r="AJW110" s="76"/>
      <c r="AJX110" s="76"/>
      <c r="AJY110" s="76"/>
      <c r="AJZ110" s="76"/>
      <c r="AKA110" s="76"/>
      <c r="AKB110" s="76"/>
      <c r="AKC110" s="76"/>
      <c r="AKD110" s="76"/>
      <c r="AKE110" s="76"/>
      <c r="AKF110" s="76"/>
      <c r="AKG110" s="76"/>
      <c r="AKH110" s="76"/>
      <c r="AKI110" s="76"/>
      <c r="AKJ110" s="76"/>
      <c r="AKK110" s="76"/>
      <c r="AKL110" s="76"/>
      <c r="AKM110" s="76"/>
      <c r="AKN110" s="76"/>
      <c r="AKO110" s="76"/>
      <c r="AKP110" s="76"/>
      <c r="AKQ110" s="76"/>
      <c r="AKR110" s="76"/>
      <c r="AKS110" s="76"/>
      <c r="AKT110" s="76"/>
      <c r="AKU110" s="76"/>
      <c r="AKV110" s="76"/>
      <c r="AKW110" s="76"/>
      <c r="AKX110" s="76"/>
      <c r="AKY110" s="76"/>
      <c r="AKZ110" s="76"/>
      <c r="ALA110" s="76"/>
      <c r="ALB110" s="76"/>
      <c r="ALC110" s="76"/>
      <c r="ALD110" s="76"/>
      <c r="ALE110" s="76"/>
      <c r="ALF110" s="76"/>
      <c r="ALG110" s="76"/>
      <c r="ALH110" s="76"/>
      <c r="ALI110" s="76"/>
      <c r="ALJ110" s="76"/>
      <c r="ALK110" s="76"/>
      <c r="ALL110" s="76"/>
      <c r="ALM110" s="76"/>
      <c r="ALN110" s="76"/>
      <c r="ALO110" s="76"/>
      <c r="ALP110" s="76"/>
      <c r="ALQ110" s="76"/>
      <c r="ALR110" s="76"/>
      <c r="ALS110" s="76"/>
      <c r="ALT110" s="76"/>
      <c r="ALU110" s="76"/>
      <c r="ALV110" s="76"/>
      <c r="ALW110" s="76"/>
      <c r="ALX110" s="76"/>
      <c r="ALY110" s="76"/>
      <c r="ALZ110" s="76"/>
      <c r="AMA110" s="76"/>
      <c r="AMB110" s="76"/>
      <c r="AMC110" s="76"/>
      <c r="AMD110" s="76"/>
      <c r="AME110" s="76"/>
      <c r="AMF110" s="76"/>
      <c r="AMG110" s="76"/>
      <c r="AMH110" s="76"/>
      <c r="AMI110" s="76"/>
      <c r="AMJ110" s="77"/>
    </row>
    <row r="111" spans="1:1024" s="3" customFormat="1" ht="15" customHeight="1">
      <c r="A111" s="198" t="s">
        <v>169</v>
      </c>
      <c r="B111" s="198"/>
      <c r="C111" s="198"/>
      <c r="D111" s="198"/>
      <c r="E111" s="198"/>
      <c r="F111" s="198"/>
      <c r="G111" s="198"/>
      <c r="H111" s="198"/>
      <c r="I111" s="198"/>
      <c r="J111" s="21"/>
      <c r="K111" s="2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  <c r="HZ111" s="76"/>
      <c r="IA111" s="76"/>
      <c r="IB111" s="76"/>
      <c r="IC111" s="76"/>
      <c r="ID111" s="76"/>
      <c r="IE111" s="76"/>
      <c r="IF111" s="76"/>
      <c r="IG111" s="76"/>
      <c r="IH111" s="76"/>
      <c r="II111" s="76"/>
      <c r="IJ111" s="76"/>
      <c r="IK111" s="76"/>
      <c r="IL111" s="76"/>
      <c r="IM111" s="76"/>
      <c r="IN111" s="76"/>
      <c r="IO111" s="76"/>
      <c r="IP111" s="76"/>
      <c r="IQ111" s="76"/>
      <c r="IR111" s="76"/>
      <c r="IS111" s="76"/>
      <c r="IT111" s="76"/>
      <c r="IU111" s="76"/>
      <c r="IV111" s="76"/>
      <c r="IW111" s="76"/>
      <c r="IX111" s="76"/>
      <c r="IY111" s="76"/>
      <c r="IZ111" s="76"/>
      <c r="JA111" s="76"/>
      <c r="JB111" s="76"/>
      <c r="JC111" s="76"/>
      <c r="JD111" s="76"/>
      <c r="JE111" s="76"/>
      <c r="JF111" s="76"/>
      <c r="JG111" s="76"/>
      <c r="JH111" s="76"/>
      <c r="JI111" s="76"/>
      <c r="JJ111" s="76"/>
      <c r="JK111" s="76"/>
      <c r="JL111" s="76"/>
      <c r="JM111" s="76"/>
      <c r="JN111" s="76"/>
      <c r="JO111" s="76"/>
      <c r="JP111" s="76"/>
      <c r="JQ111" s="76"/>
      <c r="JR111" s="76"/>
      <c r="JS111" s="76"/>
      <c r="JT111" s="76"/>
      <c r="JU111" s="76"/>
      <c r="JV111" s="76"/>
      <c r="JW111" s="76"/>
      <c r="JX111" s="76"/>
      <c r="JY111" s="76"/>
      <c r="JZ111" s="76"/>
      <c r="KA111" s="76"/>
      <c r="KB111" s="76"/>
      <c r="KC111" s="76"/>
      <c r="KD111" s="76"/>
      <c r="KE111" s="76"/>
      <c r="KF111" s="76"/>
      <c r="KG111" s="76"/>
      <c r="KH111" s="76"/>
      <c r="KI111" s="76"/>
      <c r="KJ111" s="76"/>
      <c r="KK111" s="76"/>
      <c r="KL111" s="76"/>
      <c r="KM111" s="76"/>
      <c r="KN111" s="76"/>
      <c r="KO111" s="76"/>
      <c r="KP111" s="76"/>
      <c r="KQ111" s="76"/>
      <c r="KR111" s="76"/>
      <c r="KS111" s="76"/>
      <c r="KT111" s="76"/>
      <c r="KU111" s="76"/>
      <c r="KV111" s="76"/>
      <c r="KW111" s="76"/>
      <c r="KX111" s="76"/>
      <c r="KY111" s="76"/>
      <c r="KZ111" s="76"/>
      <c r="LA111" s="76"/>
      <c r="LB111" s="76"/>
      <c r="LC111" s="76"/>
      <c r="LD111" s="76"/>
      <c r="LE111" s="76"/>
      <c r="LF111" s="76"/>
      <c r="LG111" s="76"/>
      <c r="LH111" s="76"/>
      <c r="LI111" s="76"/>
      <c r="LJ111" s="76"/>
      <c r="LK111" s="76"/>
      <c r="LL111" s="76"/>
      <c r="LM111" s="76"/>
      <c r="LN111" s="76"/>
      <c r="LO111" s="76"/>
      <c r="LP111" s="76"/>
      <c r="LQ111" s="76"/>
      <c r="LR111" s="76"/>
      <c r="LS111" s="76"/>
      <c r="LT111" s="76"/>
      <c r="LU111" s="76"/>
      <c r="LV111" s="76"/>
      <c r="LW111" s="76"/>
      <c r="LX111" s="76"/>
      <c r="LY111" s="76"/>
      <c r="LZ111" s="76"/>
      <c r="MA111" s="76"/>
      <c r="MB111" s="76"/>
      <c r="MC111" s="76"/>
      <c r="MD111" s="76"/>
      <c r="ME111" s="76"/>
      <c r="MF111" s="76"/>
      <c r="MG111" s="76"/>
      <c r="MH111" s="76"/>
      <c r="MI111" s="76"/>
      <c r="MJ111" s="76"/>
      <c r="MK111" s="76"/>
      <c r="ML111" s="76"/>
      <c r="MM111" s="76"/>
      <c r="MN111" s="76"/>
      <c r="MO111" s="76"/>
      <c r="MP111" s="76"/>
      <c r="MQ111" s="76"/>
      <c r="MR111" s="76"/>
      <c r="MS111" s="76"/>
      <c r="MT111" s="76"/>
      <c r="MU111" s="76"/>
      <c r="MV111" s="76"/>
      <c r="MW111" s="76"/>
      <c r="MX111" s="76"/>
      <c r="MY111" s="76"/>
      <c r="MZ111" s="76"/>
      <c r="NA111" s="76"/>
      <c r="NB111" s="76"/>
      <c r="NC111" s="76"/>
      <c r="ND111" s="76"/>
      <c r="NE111" s="76"/>
      <c r="NF111" s="76"/>
      <c r="NG111" s="76"/>
      <c r="NH111" s="76"/>
      <c r="NI111" s="76"/>
      <c r="NJ111" s="76"/>
      <c r="NK111" s="76"/>
      <c r="NL111" s="76"/>
      <c r="NM111" s="76"/>
      <c r="NN111" s="76"/>
      <c r="NO111" s="76"/>
      <c r="NP111" s="76"/>
      <c r="NQ111" s="76"/>
      <c r="NR111" s="76"/>
      <c r="NS111" s="76"/>
      <c r="NT111" s="76"/>
      <c r="NU111" s="76"/>
      <c r="NV111" s="76"/>
      <c r="NW111" s="76"/>
      <c r="NX111" s="76"/>
      <c r="NY111" s="76"/>
      <c r="NZ111" s="76"/>
      <c r="OA111" s="76"/>
      <c r="OB111" s="76"/>
      <c r="OC111" s="76"/>
      <c r="OD111" s="76"/>
      <c r="OE111" s="76"/>
      <c r="OF111" s="76"/>
      <c r="OG111" s="76"/>
      <c r="OH111" s="76"/>
      <c r="OI111" s="76"/>
      <c r="OJ111" s="76"/>
      <c r="OK111" s="76"/>
      <c r="OL111" s="76"/>
      <c r="OM111" s="76"/>
      <c r="ON111" s="76"/>
      <c r="OO111" s="76"/>
      <c r="OP111" s="76"/>
      <c r="OQ111" s="76"/>
      <c r="OR111" s="76"/>
      <c r="OS111" s="76"/>
      <c r="OT111" s="76"/>
      <c r="OU111" s="76"/>
      <c r="OV111" s="76"/>
      <c r="OW111" s="76"/>
      <c r="OX111" s="76"/>
      <c r="OY111" s="76"/>
      <c r="OZ111" s="76"/>
      <c r="PA111" s="76"/>
      <c r="PB111" s="76"/>
      <c r="PC111" s="76"/>
      <c r="PD111" s="76"/>
      <c r="PE111" s="76"/>
      <c r="PF111" s="76"/>
      <c r="PG111" s="76"/>
      <c r="PH111" s="76"/>
      <c r="PI111" s="76"/>
      <c r="PJ111" s="76"/>
      <c r="PK111" s="76"/>
      <c r="PL111" s="76"/>
      <c r="PM111" s="76"/>
      <c r="PN111" s="76"/>
      <c r="PO111" s="76"/>
      <c r="PP111" s="76"/>
      <c r="PQ111" s="76"/>
      <c r="PR111" s="76"/>
      <c r="PS111" s="76"/>
      <c r="PT111" s="76"/>
      <c r="PU111" s="76"/>
      <c r="PV111" s="76"/>
      <c r="PW111" s="76"/>
      <c r="PX111" s="76"/>
      <c r="PY111" s="76"/>
      <c r="PZ111" s="76"/>
      <c r="QA111" s="76"/>
      <c r="QB111" s="76"/>
      <c r="QC111" s="76"/>
      <c r="QD111" s="76"/>
      <c r="QE111" s="76"/>
      <c r="QF111" s="76"/>
      <c r="QG111" s="76"/>
      <c r="QH111" s="76"/>
      <c r="QI111" s="76"/>
      <c r="QJ111" s="76"/>
      <c r="QK111" s="76"/>
      <c r="QL111" s="76"/>
      <c r="QM111" s="76"/>
      <c r="QN111" s="76"/>
      <c r="QO111" s="76"/>
      <c r="QP111" s="76"/>
      <c r="QQ111" s="76"/>
      <c r="QR111" s="76"/>
      <c r="QS111" s="76"/>
      <c r="QT111" s="76"/>
      <c r="QU111" s="76"/>
      <c r="QV111" s="76"/>
      <c r="QW111" s="76"/>
      <c r="QX111" s="76"/>
      <c r="QY111" s="76"/>
      <c r="QZ111" s="76"/>
      <c r="RA111" s="76"/>
      <c r="RB111" s="76"/>
      <c r="RC111" s="76"/>
      <c r="RD111" s="76"/>
      <c r="RE111" s="76"/>
      <c r="RF111" s="76"/>
      <c r="RG111" s="76"/>
      <c r="RH111" s="76"/>
      <c r="RI111" s="76"/>
      <c r="RJ111" s="76"/>
      <c r="RK111" s="76"/>
      <c r="RL111" s="76"/>
      <c r="RM111" s="76"/>
      <c r="RN111" s="76"/>
      <c r="RO111" s="76"/>
      <c r="RP111" s="76"/>
      <c r="RQ111" s="76"/>
      <c r="RR111" s="76"/>
      <c r="RS111" s="76"/>
      <c r="RT111" s="76"/>
      <c r="RU111" s="76"/>
      <c r="RV111" s="76"/>
      <c r="RW111" s="76"/>
      <c r="RX111" s="76"/>
      <c r="RY111" s="76"/>
      <c r="RZ111" s="76"/>
      <c r="SA111" s="76"/>
      <c r="SB111" s="76"/>
      <c r="SC111" s="76"/>
      <c r="SD111" s="76"/>
      <c r="SE111" s="76"/>
      <c r="SF111" s="76"/>
      <c r="SG111" s="76"/>
      <c r="SH111" s="76"/>
      <c r="SI111" s="76"/>
      <c r="SJ111" s="76"/>
      <c r="SK111" s="76"/>
      <c r="SL111" s="76"/>
      <c r="SM111" s="76"/>
      <c r="SN111" s="76"/>
      <c r="SO111" s="76"/>
      <c r="SP111" s="76"/>
      <c r="SQ111" s="76"/>
      <c r="SR111" s="76"/>
      <c r="SS111" s="76"/>
      <c r="ST111" s="76"/>
      <c r="SU111" s="76"/>
      <c r="SV111" s="76"/>
      <c r="SW111" s="76"/>
      <c r="SX111" s="76"/>
      <c r="SY111" s="76"/>
      <c r="SZ111" s="76"/>
      <c r="TA111" s="76"/>
      <c r="TB111" s="76"/>
      <c r="TC111" s="76"/>
      <c r="TD111" s="76"/>
      <c r="TE111" s="76"/>
      <c r="TF111" s="76"/>
      <c r="TG111" s="76"/>
      <c r="TH111" s="76"/>
      <c r="TI111" s="76"/>
      <c r="TJ111" s="76"/>
      <c r="TK111" s="76"/>
      <c r="TL111" s="76"/>
      <c r="TM111" s="76"/>
      <c r="TN111" s="76"/>
      <c r="TO111" s="76"/>
      <c r="TP111" s="76"/>
      <c r="TQ111" s="76"/>
      <c r="TR111" s="76"/>
      <c r="TS111" s="76"/>
      <c r="TT111" s="76"/>
      <c r="TU111" s="76"/>
      <c r="TV111" s="76"/>
      <c r="TW111" s="76"/>
      <c r="TX111" s="76"/>
      <c r="TY111" s="76"/>
      <c r="TZ111" s="76"/>
      <c r="UA111" s="76"/>
      <c r="UB111" s="76"/>
      <c r="UC111" s="76"/>
      <c r="UD111" s="76"/>
      <c r="UE111" s="76"/>
      <c r="UF111" s="76"/>
      <c r="UG111" s="76"/>
      <c r="UH111" s="76"/>
      <c r="UI111" s="76"/>
      <c r="UJ111" s="76"/>
      <c r="UK111" s="76"/>
      <c r="UL111" s="76"/>
      <c r="UM111" s="76"/>
      <c r="UN111" s="76"/>
      <c r="UO111" s="76"/>
      <c r="UP111" s="76"/>
      <c r="UQ111" s="76"/>
      <c r="UR111" s="76"/>
      <c r="US111" s="76"/>
      <c r="UT111" s="76"/>
      <c r="UU111" s="76"/>
      <c r="UV111" s="76"/>
      <c r="UW111" s="76"/>
      <c r="UX111" s="76"/>
      <c r="UY111" s="76"/>
      <c r="UZ111" s="76"/>
      <c r="VA111" s="76"/>
      <c r="VB111" s="76"/>
      <c r="VC111" s="76"/>
      <c r="VD111" s="76"/>
      <c r="VE111" s="76"/>
      <c r="VF111" s="76"/>
      <c r="VG111" s="76"/>
      <c r="VH111" s="76"/>
      <c r="VI111" s="76"/>
      <c r="VJ111" s="76"/>
      <c r="VK111" s="76"/>
      <c r="VL111" s="76"/>
      <c r="VM111" s="76"/>
      <c r="VN111" s="76"/>
      <c r="VO111" s="76"/>
      <c r="VP111" s="76"/>
      <c r="VQ111" s="76"/>
      <c r="VR111" s="76"/>
      <c r="VS111" s="76"/>
      <c r="VT111" s="76"/>
      <c r="VU111" s="76"/>
      <c r="VV111" s="76"/>
      <c r="VW111" s="76"/>
      <c r="VX111" s="76"/>
      <c r="VY111" s="76"/>
      <c r="VZ111" s="76"/>
      <c r="WA111" s="76"/>
      <c r="WB111" s="76"/>
      <c r="WC111" s="76"/>
      <c r="WD111" s="76"/>
      <c r="WE111" s="76"/>
      <c r="WF111" s="76"/>
      <c r="WG111" s="76"/>
      <c r="WH111" s="76"/>
      <c r="WI111" s="76"/>
      <c r="WJ111" s="76"/>
      <c r="WK111" s="76"/>
      <c r="WL111" s="76"/>
      <c r="WM111" s="76"/>
      <c r="WN111" s="76"/>
      <c r="WO111" s="76"/>
      <c r="WP111" s="76"/>
      <c r="WQ111" s="76"/>
      <c r="WR111" s="76"/>
      <c r="WS111" s="76"/>
      <c r="WT111" s="76"/>
      <c r="WU111" s="76"/>
      <c r="WV111" s="76"/>
      <c r="WW111" s="76"/>
      <c r="WX111" s="76"/>
      <c r="WY111" s="76"/>
      <c r="WZ111" s="76"/>
      <c r="XA111" s="76"/>
      <c r="XB111" s="76"/>
      <c r="XC111" s="76"/>
      <c r="XD111" s="76"/>
      <c r="XE111" s="76"/>
      <c r="XF111" s="76"/>
      <c r="XG111" s="76"/>
      <c r="XH111" s="76"/>
      <c r="XI111" s="76"/>
      <c r="XJ111" s="76"/>
      <c r="XK111" s="76"/>
      <c r="XL111" s="76"/>
      <c r="XM111" s="76"/>
      <c r="XN111" s="76"/>
      <c r="XO111" s="76"/>
      <c r="XP111" s="76"/>
      <c r="XQ111" s="76"/>
      <c r="XR111" s="76"/>
      <c r="XS111" s="76"/>
      <c r="XT111" s="76"/>
      <c r="XU111" s="76"/>
      <c r="XV111" s="76"/>
      <c r="XW111" s="76"/>
      <c r="XX111" s="76"/>
      <c r="XY111" s="76"/>
      <c r="XZ111" s="76"/>
      <c r="YA111" s="76"/>
      <c r="YB111" s="76"/>
      <c r="YC111" s="76"/>
      <c r="YD111" s="76"/>
      <c r="YE111" s="76"/>
      <c r="YF111" s="76"/>
      <c r="YG111" s="76"/>
      <c r="YH111" s="76"/>
      <c r="YI111" s="76"/>
      <c r="YJ111" s="76"/>
      <c r="YK111" s="76"/>
      <c r="YL111" s="76"/>
      <c r="YM111" s="76"/>
      <c r="YN111" s="76"/>
      <c r="YO111" s="76"/>
      <c r="YP111" s="76"/>
      <c r="YQ111" s="76"/>
      <c r="YR111" s="76"/>
      <c r="YS111" s="76"/>
      <c r="YT111" s="76"/>
      <c r="YU111" s="76"/>
      <c r="YV111" s="76"/>
      <c r="YW111" s="76"/>
      <c r="YX111" s="76"/>
      <c r="YY111" s="76"/>
      <c r="YZ111" s="76"/>
      <c r="ZA111" s="76"/>
      <c r="ZB111" s="76"/>
      <c r="ZC111" s="76"/>
      <c r="ZD111" s="76"/>
      <c r="ZE111" s="76"/>
      <c r="ZF111" s="76"/>
      <c r="ZG111" s="76"/>
      <c r="ZH111" s="76"/>
      <c r="ZI111" s="76"/>
      <c r="ZJ111" s="76"/>
      <c r="ZK111" s="76"/>
      <c r="ZL111" s="76"/>
      <c r="ZM111" s="76"/>
      <c r="ZN111" s="76"/>
      <c r="ZO111" s="76"/>
      <c r="ZP111" s="76"/>
      <c r="ZQ111" s="76"/>
      <c r="ZR111" s="76"/>
      <c r="ZS111" s="76"/>
      <c r="ZT111" s="76"/>
      <c r="ZU111" s="76"/>
      <c r="ZV111" s="76"/>
      <c r="ZW111" s="76"/>
      <c r="ZX111" s="76"/>
      <c r="ZY111" s="76"/>
      <c r="ZZ111" s="76"/>
      <c r="AAA111" s="76"/>
      <c r="AAB111" s="76"/>
      <c r="AAC111" s="76"/>
      <c r="AAD111" s="76"/>
      <c r="AAE111" s="76"/>
      <c r="AAF111" s="76"/>
      <c r="AAG111" s="76"/>
      <c r="AAH111" s="76"/>
      <c r="AAI111" s="76"/>
      <c r="AAJ111" s="76"/>
      <c r="AAK111" s="76"/>
      <c r="AAL111" s="76"/>
      <c r="AAM111" s="76"/>
      <c r="AAN111" s="76"/>
      <c r="AAO111" s="76"/>
      <c r="AAP111" s="76"/>
      <c r="AAQ111" s="76"/>
      <c r="AAR111" s="76"/>
      <c r="AAS111" s="76"/>
      <c r="AAT111" s="76"/>
      <c r="AAU111" s="76"/>
      <c r="AAV111" s="76"/>
      <c r="AAW111" s="76"/>
      <c r="AAX111" s="76"/>
      <c r="AAY111" s="76"/>
      <c r="AAZ111" s="76"/>
      <c r="ABA111" s="76"/>
      <c r="ABB111" s="76"/>
      <c r="ABC111" s="76"/>
      <c r="ABD111" s="76"/>
      <c r="ABE111" s="76"/>
      <c r="ABF111" s="76"/>
      <c r="ABG111" s="76"/>
      <c r="ABH111" s="76"/>
      <c r="ABI111" s="76"/>
      <c r="ABJ111" s="76"/>
      <c r="ABK111" s="76"/>
      <c r="ABL111" s="76"/>
      <c r="ABM111" s="76"/>
      <c r="ABN111" s="76"/>
      <c r="ABO111" s="76"/>
      <c r="ABP111" s="76"/>
      <c r="ABQ111" s="76"/>
      <c r="ABR111" s="76"/>
      <c r="ABS111" s="76"/>
      <c r="ABT111" s="76"/>
      <c r="ABU111" s="76"/>
      <c r="ABV111" s="76"/>
      <c r="ABW111" s="76"/>
      <c r="ABX111" s="76"/>
      <c r="ABY111" s="76"/>
      <c r="ABZ111" s="76"/>
      <c r="ACA111" s="76"/>
      <c r="ACB111" s="76"/>
      <c r="ACC111" s="76"/>
      <c r="ACD111" s="76"/>
      <c r="ACE111" s="76"/>
      <c r="ACF111" s="76"/>
      <c r="ACG111" s="76"/>
      <c r="ACH111" s="76"/>
      <c r="ACI111" s="76"/>
      <c r="ACJ111" s="76"/>
      <c r="ACK111" s="76"/>
      <c r="ACL111" s="76"/>
      <c r="ACM111" s="76"/>
      <c r="ACN111" s="76"/>
      <c r="ACO111" s="76"/>
      <c r="ACP111" s="76"/>
      <c r="ACQ111" s="76"/>
      <c r="ACR111" s="76"/>
      <c r="ACS111" s="76"/>
      <c r="ACT111" s="76"/>
      <c r="ACU111" s="76"/>
      <c r="ACV111" s="76"/>
      <c r="ACW111" s="76"/>
      <c r="ACX111" s="76"/>
      <c r="ACY111" s="76"/>
      <c r="ACZ111" s="76"/>
      <c r="ADA111" s="76"/>
      <c r="ADB111" s="76"/>
      <c r="ADC111" s="76"/>
      <c r="ADD111" s="76"/>
      <c r="ADE111" s="76"/>
      <c r="ADF111" s="76"/>
      <c r="ADG111" s="76"/>
      <c r="ADH111" s="76"/>
      <c r="ADI111" s="76"/>
      <c r="ADJ111" s="76"/>
      <c r="ADK111" s="76"/>
      <c r="ADL111" s="76"/>
      <c r="ADM111" s="76"/>
      <c r="ADN111" s="76"/>
      <c r="ADO111" s="76"/>
      <c r="ADP111" s="76"/>
      <c r="ADQ111" s="76"/>
      <c r="ADR111" s="76"/>
      <c r="ADS111" s="76"/>
      <c r="ADT111" s="76"/>
      <c r="ADU111" s="76"/>
      <c r="ADV111" s="76"/>
      <c r="ADW111" s="76"/>
      <c r="ADX111" s="76"/>
      <c r="ADY111" s="76"/>
      <c r="ADZ111" s="76"/>
      <c r="AEA111" s="76"/>
      <c r="AEB111" s="76"/>
      <c r="AEC111" s="76"/>
      <c r="AED111" s="76"/>
      <c r="AEE111" s="76"/>
      <c r="AEF111" s="76"/>
      <c r="AEG111" s="76"/>
      <c r="AEH111" s="76"/>
      <c r="AEI111" s="76"/>
      <c r="AEJ111" s="76"/>
      <c r="AEK111" s="76"/>
      <c r="AEL111" s="76"/>
      <c r="AEM111" s="76"/>
      <c r="AEN111" s="76"/>
      <c r="AEO111" s="76"/>
      <c r="AEP111" s="76"/>
      <c r="AEQ111" s="76"/>
      <c r="AER111" s="76"/>
      <c r="AES111" s="76"/>
      <c r="AET111" s="76"/>
      <c r="AEU111" s="76"/>
      <c r="AEV111" s="76"/>
      <c r="AEW111" s="76"/>
      <c r="AEX111" s="76"/>
      <c r="AEY111" s="76"/>
      <c r="AEZ111" s="76"/>
      <c r="AFA111" s="76"/>
      <c r="AFB111" s="76"/>
      <c r="AFC111" s="76"/>
      <c r="AFD111" s="76"/>
      <c r="AFE111" s="76"/>
      <c r="AFF111" s="76"/>
      <c r="AFG111" s="76"/>
      <c r="AFH111" s="76"/>
      <c r="AFI111" s="76"/>
      <c r="AFJ111" s="76"/>
      <c r="AFK111" s="76"/>
      <c r="AFL111" s="76"/>
      <c r="AFM111" s="76"/>
      <c r="AFN111" s="76"/>
      <c r="AFO111" s="76"/>
      <c r="AFP111" s="76"/>
      <c r="AFQ111" s="76"/>
      <c r="AFR111" s="76"/>
      <c r="AFS111" s="76"/>
      <c r="AFT111" s="76"/>
      <c r="AFU111" s="76"/>
      <c r="AFV111" s="76"/>
      <c r="AFW111" s="76"/>
      <c r="AFX111" s="76"/>
      <c r="AFY111" s="76"/>
      <c r="AFZ111" s="76"/>
      <c r="AGA111" s="76"/>
      <c r="AGB111" s="76"/>
      <c r="AGC111" s="76"/>
      <c r="AGD111" s="76"/>
      <c r="AGE111" s="76"/>
      <c r="AGF111" s="76"/>
      <c r="AGG111" s="76"/>
      <c r="AGH111" s="76"/>
      <c r="AGI111" s="76"/>
      <c r="AGJ111" s="76"/>
      <c r="AGK111" s="76"/>
      <c r="AGL111" s="76"/>
      <c r="AGM111" s="76"/>
      <c r="AGN111" s="76"/>
      <c r="AGO111" s="76"/>
      <c r="AGP111" s="76"/>
      <c r="AGQ111" s="76"/>
      <c r="AGR111" s="76"/>
      <c r="AGS111" s="76"/>
      <c r="AGT111" s="76"/>
      <c r="AGU111" s="76"/>
      <c r="AGV111" s="76"/>
      <c r="AGW111" s="76"/>
      <c r="AGX111" s="76"/>
      <c r="AGY111" s="76"/>
      <c r="AGZ111" s="76"/>
      <c r="AHA111" s="76"/>
      <c r="AHB111" s="76"/>
      <c r="AHC111" s="76"/>
      <c r="AHD111" s="76"/>
      <c r="AHE111" s="76"/>
      <c r="AHF111" s="76"/>
      <c r="AHG111" s="76"/>
      <c r="AHH111" s="76"/>
      <c r="AHI111" s="76"/>
      <c r="AHJ111" s="76"/>
      <c r="AHK111" s="76"/>
      <c r="AHL111" s="76"/>
      <c r="AHM111" s="76"/>
      <c r="AHN111" s="76"/>
      <c r="AHO111" s="76"/>
      <c r="AHP111" s="76"/>
      <c r="AHQ111" s="76"/>
      <c r="AHR111" s="76"/>
      <c r="AHS111" s="76"/>
      <c r="AHT111" s="76"/>
      <c r="AHU111" s="76"/>
      <c r="AHV111" s="76"/>
      <c r="AHW111" s="76"/>
      <c r="AHX111" s="76"/>
      <c r="AHY111" s="76"/>
      <c r="AHZ111" s="76"/>
      <c r="AIA111" s="76"/>
      <c r="AIB111" s="76"/>
      <c r="AIC111" s="76"/>
      <c r="AID111" s="76"/>
      <c r="AIE111" s="76"/>
      <c r="AIF111" s="76"/>
      <c r="AIG111" s="76"/>
      <c r="AIH111" s="76"/>
      <c r="AII111" s="76"/>
      <c r="AIJ111" s="76"/>
      <c r="AIK111" s="76"/>
      <c r="AIL111" s="76"/>
      <c r="AIM111" s="76"/>
      <c r="AIN111" s="76"/>
      <c r="AIO111" s="76"/>
      <c r="AIP111" s="76"/>
      <c r="AIQ111" s="76"/>
      <c r="AIR111" s="76"/>
      <c r="AIS111" s="76"/>
      <c r="AIT111" s="76"/>
      <c r="AIU111" s="76"/>
      <c r="AIV111" s="76"/>
      <c r="AIW111" s="76"/>
      <c r="AIX111" s="76"/>
      <c r="AIY111" s="76"/>
      <c r="AIZ111" s="76"/>
      <c r="AJA111" s="76"/>
      <c r="AJB111" s="76"/>
      <c r="AJC111" s="76"/>
      <c r="AJD111" s="76"/>
      <c r="AJE111" s="76"/>
      <c r="AJF111" s="76"/>
      <c r="AJG111" s="76"/>
      <c r="AJH111" s="76"/>
      <c r="AJI111" s="76"/>
      <c r="AJJ111" s="76"/>
      <c r="AJK111" s="76"/>
      <c r="AJL111" s="76"/>
      <c r="AJM111" s="76"/>
      <c r="AJN111" s="76"/>
      <c r="AJO111" s="76"/>
      <c r="AJP111" s="76"/>
      <c r="AJQ111" s="76"/>
      <c r="AJR111" s="76"/>
      <c r="AJS111" s="76"/>
      <c r="AJT111" s="76"/>
      <c r="AJU111" s="76"/>
      <c r="AJV111" s="76"/>
      <c r="AJW111" s="76"/>
      <c r="AJX111" s="76"/>
      <c r="AJY111" s="76"/>
      <c r="AJZ111" s="76"/>
      <c r="AKA111" s="76"/>
      <c r="AKB111" s="76"/>
      <c r="AKC111" s="76"/>
      <c r="AKD111" s="76"/>
      <c r="AKE111" s="76"/>
      <c r="AKF111" s="76"/>
      <c r="AKG111" s="76"/>
      <c r="AKH111" s="76"/>
      <c r="AKI111" s="76"/>
      <c r="AKJ111" s="76"/>
      <c r="AKK111" s="76"/>
      <c r="AKL111" s="76"/>
      <c r="AKM111" s="76"/>
      <c r="AKN111" s="76"/>
      <c r="AKO111" s="76"/>
      <c r="AKP111" s="76"/>
      <c r="AKQ111" s="76"/>
      <c r="AKR111" s="76"/>
      <c r="AKS111" s="76"/>
      <c r="AKT111" s="76"/>
      <c r="AKU111" s="76"/>
      <c r="AKV111" s="76"/>
      <c r="AKW111" s="76"/>
      <c r="AKX111" s="76"/>
      <c r="AKY111" s="76"/>
      <c r="AKZ111" s="76"/>
      <c r="ALA111" s="76"/>
      <c r="ALB111" s="76"/>
      <c r="ALC111" s="76"/>
      <c r="ALD111" s="76"/>
      <c r="ALE111" s="76"/>
      <c r="ALF111" s="76"/>
      <c r="ALG111" s="76"/>
      <c r="ALH111" s="76"/>
      <c r="ALI111" s="76"/>
      <c r="ALJ111" s="76"/>
      <c r="ALK111" s="76"/>
      <c r="ALL111" s="76"/>
      <c r="ALM111" s="76"/>
      <c r="ALN111" s="76"/>
      <c r="ALO111" s="76"/>
      <c r="ALP111" s="76"/>
      <c r="ALQ111" s="76"/>
      <c r="ALR111" s="76"/>
      <c r="ALS111" s="76"/>
      <c r="ALT111" s="76"/>
      <c r="ALU111" s="76"/>
      <c r="ALV111" s="76"/>
      <c r="ALW111" s="76"/>
      <c r="ALX111" s="76"/>
      <c r="ALY111" s="76"/>
      <c r="ALZ111" s="76"/>
      <c r="AMA111" s="76"/>
      <c r="AMB111" s="76"/>
      <c r="AMC111" s="76"/>
      <c r="AMD111" s="76"/>
      <c r="AME111" s="76"/>
      <c r="AMF111" s="76"/>
      <c r="AMG111" s="76"/>
      <c r="AMH111" s="76"/>
      <c r="AMI111" s="76"/>
      <c r="AMJ111" s="77"/>
    </row>
    <row r="112" spans="1:1024" s="3" customFormat="1" ht="15" customHeight="1">
      <c r="A112" s="22">
        <v>5</v>
      </c>
      <c r="B112" s="200" t="s">
        <v>170</v>
      </c>
      <c r="C112" s="200"/>
      <c r="D112" s="200"/>
      <c r="E112" s="200"/>
      <c r="F112" s="200"/>
      <c r="G112" s="200"/>
      <c r="H112" s="201" t="s">
        <v>47</v>
      </c>
      <c r="I112" s="201"/>
      <c r="J112" s="57"/>
      <c r="K112" s="80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  <c r="HZ112" s="76"/>
      <c r="IA112" s="76"/>
      <c r="IB112" s="76"/>
      <c r="IC112" s="76"/>
      <c r="ID112" s="76"/>
      <c r="IE112" s="76"/>
      <c r="IF112" s="76"/>
      <c r="IG112" s="76"/>
      <c r="IH112" s="76"/>
      <c r="II112" s="76"/>
      <c r="IJ112" s="76"/>
      <c r="IK112" s="76"/>
      <c r="IL112" s="76"/>
      <c r="IM112" s="76"/>
      <c r="IN112" s="76"/>
      <c r="IO112" s="76"/>
      <c r="IP112" s="76"/>
      <c r="IQ112" s="76"/>
      <c r="IR112" s="76"/>
      <c r="IS112" s="76"/>
      <c r="IT112" s="76"/>
      <c r="IU112" s="76"/>
      <c r="IV112" s="76"/>
      <c r="IW112" s="76"/>
      <c r="IX112" s="76"/>
      <c r="IY112" s="76"/>
      <c r="IZ112" s="76"/>
      <c r="JA112" s="76"/>
      <c r="JB112" s="76"/>
      <c r="JC112" s="76"/>
      <c r="JD112" s="76"/>
      <c r="JE112" s="76"/>
      <c r="JF112" s="76"/>
      <c r="JG112" s="76"/>
      <c r="JH112" s="76"/>
      <c r="JI112" s="76"/>
      <c r="JJ112" s="76"/>
      <c r="JK112" s="76"/>
      <c r="JL112" s="76"/>
      <c r="JM112" s="76"/>
      <c r="JN112" s="76"/>
      <c r="JO112" s="76"/>
      <c r="JP112" s="76"/>
      <c r="JQ112" s="76"/>
      <c r="JR112" s="76"/>
      <c r="JS112" s="76"/>
      <c r="JT112" s="76"/>
      <c r="JU112" s="76"/>
      <c r="JV112" s="76"/>
      <c r="JW112" s="76"/>
      <c r="JX112" s="76"/>
      <c r="JY112" s="76"/>
      <c r="JZ112" s="76"/>
      <c r="KA112" s="76"/>
      <c r="KB112" s="76"/>
      <c r="KC112" s="76"/>
      <c r="KD112" s="76"/>
      <c r="KE112" s="76"/>
      <c r="KF112" s="76"/>
      <c r="KG112" s="76"/>
      <c r="KH112" s="76"/>
      <c r="KI112" s="76"/>
      <c r="KJ112" s="76"/>
      <c r="KK112" s="76"/>
      <c r="KL112" s="76"/>
      <c r="KM112" s="76"/>
      <c r="KN112" s="76"/>
      <c r="KO112" s="76"/>
      <c r="KP112" s="76"/>
      <c r="KQ112" s="76"/>
      <c r="KR112" s="76"/>
      <c r="KS112" s="76"/>
      <c r="KT112" s="76"/>
      <c r="KU112" s="76"/>
      <c r="KV112" s="76"/>
      <c r="KW112" s="76"/>
      <c r="KX112" s="76"/>
      <c r="KY112" s="76"/>
      <c r="KZ112" s="76"/>
      <c r="LA112" s="76"/>
      <c r="LB112" s="76"/>
      <c r="LC112" s="76"/>
      <c r="LD112" s="76"/>
      <c r="LE112" s="76"/>
      <c r="LF112" s="76"/>
      <c r="LG112" s="76"/>
      <c r="LH112" s="76"/>
      <c r="LI112" s="76"/>
      <c r="LJ112" s="76"/>
      <c r="LK112" s="76"/>
      <c r="LL112" s="76"/>
      <c r="LM112" s="76"/>
      <c r="LN112" s="76"/>
      <c r="LO112" s="76"/>
      <c r="LP112" s="76"/>
      <c r="LQ112" s="76"/>
      <c r="LR112" s="76"/>
      <c r="LS112" s="76"/>
      <c r="LT112" s="76"/>
      <c r="LU112" s="76"/>
      <c r="LV112" s="76"/>
      <c r="LW112" s="76"/>
      <c r="LX112" s="76"/>
      <c r="LY112" s="76"/>
      <c r="LZ112" s="76"/>
      <c r="MA112" s="76"/>
      <c r="MB112" s="76"/>
      <c r="MC112" s="76"/>
      <c r="MD112" s="76"/>
      <c r="ME112" s="76"/>
      <c r="MF112" s="76"/>
      <c r="MG112" s="76"/>
      <c r="MH112" s="76"/>
      <c r="MI112" s="76"/>
      <c r="MJ112" s="76"/>
      <c r="MK112" s="76"/>
      <c r="ML112" s="76"/>
      <c r="MM112" s="76"/>
      <c r="MN112" s="76"/>
      <c r="MO112" s="76"/>
      <c r="MP112" s="76"/>
      <c r="MQ112" s="76"/>
      <c r="MR112" s="76"/>
      <c r="MS112" s="76"/>
      <c r="MT112" s="76"/>
      <c r="MU112" s="76"/>
      <c r="MV112" s="76"/>
      <c r="MW112" s="76"/>
      <c r="MX112" s="76"/>
      <c r="MY112" s="76"/>
      <c r="MZ112" s="76"/>
      <c r="NA112" s="76"/>
      <c r="NB112" s="76"/>
      <c r="NC112" s="76"/>
      <c r="ND112" s="76"/>
      <c r="NE112" s="76"/>
      <c r="NF112" s="76"/>
      <c r="NG112" s="76"/>
      <c r="NH112" s="76"/>
      <c r="NI112" s="76"/>
      <c r="NJ112" s="76"/>
      <c r="NK112" s="76"/>
      <c r="NL112" s="76"/>
      <c r="NM112" s="76"/>
      <c r="NN112" s="76"/>
      <c r="NO112" s="76"/>
      <c r="NP112" s="76"/>
      <c r="NQ112" s="76"/>
      <c r="NR112" s="76"/>
      <c r="NS112" s="76"/>
      <c r="NT112" s="76"/>
      <c r="NU112" s="76"/>
      <c r="NV112" s="76"/>
      <c r="NW112" s="76"/>
      <c r="NX112" s="76"/>
      <c r="NY112" s="76"/>
      <c r="NZ112" s="76"/>
      <c r="OA112" s="76"/>
      <c r="OB112" s="76"/>
      <c r="OC112" s="76"/>
      <c r="OD112" s="76"/>
      <c r="OE112" s="76"/>
      <c r="OF112" s="76"/>
      <c r="OG112" s="76"/>
      <c r="OH112" s="76"/>
      <c r="OI112" s="76"/>
      <c r="OJ112" s="76"/>
      <c r="OK112" s="76"/>
      <c r="OL112" s="76"/>
      <c r="OM112" s="76"/>
      <c r="ON112" s="76"/>
      <c r="OO112" s="76"/>
      <c r="OP112" s="76"/>
      <c r="OQ112" s="76"/>
      <c r="OR112" s="76"/>
      <c r="OS112" s="76"/>
      <c r="OT112" s="76"/>
      <c r="OU112" s="76"/>
      <c r="OV112" s="76"/>
      <c r="OW112" s="76"/>
      <c r="OX112" s="76"/>
      <c r="OY112" s="76"/>
      <c r="OZ112" s="76"/>
      <c r="PA112" s="76"/>
      <c r="PB112" s="76"/>
      <c r="PC112" s="76"/>
      <c r="PD112" s="76"/>
      <c r="PE112" s="76"/>
      <c r="PF112" s="76"/>
      <c r="PG112" s="76"/>
      <c r="PH112" s="76"/>
      <c r="PI112" s="76"/>
      <c r="PJ112" s="76"/>
      <c r="PK112" s="76"/>
      <c r="PL112" s="76"/>
      <c r="PM112" s="76"/>
      <c r="PN112" s="76"/>
      <c r="PO112" s="76"/>
      <c r="PP112" s="76"/>
      <c r="PQ112" s="76"/>
      <c r="PR112" s="76"/>
      <c r="PS112" s="76"/>
      <c r="PT112" s="76"/>
      <c r="PU112" s="76"/>
      <c r="PV112" s="76"/>
      <c r="PW112" s="76"/>
      <c r="PX112" s="76"/>
      <c r="PY112" s="76"/>
      <c r="PZ112" s="76"/>
      <c r="QA112" s="76"/>
      <c r="QB112" s="76"/>
      <c r="QC112" s="76"/>
      <c r="QD112" s="76"/>
      <c r="QE112" s="76"/>
      <c r="QF112" s="76"/>
      <c r="QG112" s="76"/>
      <c r="QH112" s="76"/>
      <c r="QI112" s="76"/>
      <c r="QJ112" s="76"/>
      <c r="QK112" s="76"/>
      <c r="QL112" s="76"/>
      <c r="QM112" s="76"/>
      <c r="QN112" s="76"/>
      <c r="QO112" s="76"/>
      <c r="QP112" s="76"/>
      <c r="QQ112" s="76"/>
      <c r="QR112" s="76"/>
      <c r="QS112" s="76"/>
      <c r="QT112" s="76"/>
      <c r="QU112" s="76"/>
      <c r="QV112" s="76"/>
      <c r="QW112" s="76"/>
      <c r="QX112" s="76"/>
      <c r="QY112" s="76"/>
      <c r="QZ112" s="76"/>
      <c r="RA112" s="76"/>
      <c r="RB112" s="76"/>
      <c r="RC112" s="76"/>
      <c r="RD112" s="76"/>
      <c r="RE112" s="76"/>
      <c r="RF112" s="76"/>
      <c r="RG112" s="76"/>
      <c r="RH112" s="76"/>
      <c r="RI112" s="76"/>
      <c r="RJ112" s="76"/>
      <c r="RK112" s="76"/>
      <c r="RL112" s="76"/>
      <c r="RM112" s="76"/>
      <c r="RN112" s="76"/>
      <c r="RO112" s="76"/>
      <c r="RP112" s="76"/>
      <c r="RQ112" s="76"/>
      <c r="RR112" s="76"/>
      <c r="RS112" s="76"/>
      <c r="RT112" s="76"/>
      <c r="RU112" s="76"/>
      <c r="RV112" s="76"/>
      <c r="RW112" s="76"/>
      <c r="RX112" s="76"/>
      <c r="RY112" s="76"/>
      <c r="RZ112" s="76"/>
      <c r="SA112" s="76"/>
      <c r="SB112" s="76"/>
      <c r="SC112" s="76"/>
      <c r="SD112" s="76"/>
      <c r="SE112" s="76"/>
      <c r="SF112" s="76"/>
      <c r="SG112" s="76"/>
      <c r="SH112" s="76"/>
      <c r="SI112" s="76"/>
      <c r="SJ112" s="76"/>
      <c r="SK112" s="76"/>
      <c r="SL112" s="76"/>
      <c r="SM112" s="76"/>
      <c r="SN112" s="76"/>
      <c r="SO112" s="76"/>
      <c r="SP112" s="76"/>
      <c r="SQ112" s="76"/>
      <c r="SR112" s="76"/>
      <c r="SS112" s="76"/>
      <c r="ST112" s="76"/>
      <c r="SU112" s="76"/>
      <c r="SV112" s="76"/>
      <c r="SW112" s="76"/>
      <c r="SX112" s="76"/>
      <c r="SY112" s="76"/>
      <c r="SZ112" s="76"/>
      <c r="TA112" s="76"/>
      <c r="TB112" s="76"/>
      <c r="TC112" s="76"/>
      <c r="TD112" s="76"/>
      <c r="TE112" s="76"/>
      <c r="TF112" s="76"/>
      <c r="TG112" s="76"/>
      <c r="TH112" s="76"/>
      <c r="TI112" s="76"/>
      <c r="TJ112" s="76"/>
      <c r="TK112" s="76"/>
      <c r="TL112" s="76"/>
      <c r="TM112" s="76"/>
      <c r="TN112" s="76"/>
      <c r="TO112" s="76"/>
      <c r="TP112" s="76"/>
      <c r="TQ112" s="76"/>
      <c r="TR112" s="76"/>
      <c r="TS112" s="76"/>
      <c r="TT112" s="76"/>
      <c r="TU112" s="76"/>
      <c r="TV112" s="76"/>
      <c r="TW112" s="76"/>
      <c r="TX112" s="76"/>
      <c r="TY112" s="76"/>
      <c r="TZ112" s="76"/>
      <c r="UA112" s="76"/>
      <c r="UB112" s="76"/>
      <c r="UC112" s="76"/>
      <c r="UD112" s="76"/>
      <c r="UE112" s="76"/>
      <c r="UF112" s="76"/>
      <c r="UG112" s="76"/>
      <c r="UH112" s="76"/>
      <c r="UI112" s="76"/>
      <c r="UJ112" s="76"/>
      <c r="UK112" s="76"/>
      <c r="UL112" s="76"/>
      <c r="UM112" s="76"/>
      <c r="UN112" s="76"/>
      <c r="UO112" s="76"/>
      <c r="UP112" s="76"/>
      <c r="UQ112" s="76"/>
      <c r="UR112" s="76"/>
      <c r="US112" s="76"/>
      <c r="UT112" s="76"/>
      <c r="UU112" s="76"/>
      <c r="UV112" s="76"/>
      <c r="UW112" s="76"/>
      <c r="UX112" s="76"/>
      <c r="UY112" s="76"/>
      <c r="UZ112" s="76"/>
      <c r="VA112" s="76"/>
      <c r="VB112" s="76"/>
      <c r="VC112" s="76"/>
      <c r="VD112" s="76"/>
      <c r="VE112" s="76"/>
      <c r="VF112" s="76"/>
      <c r="VG112" s="76"/>
      <c r="VH112" s="76"/>
      <c r="VI112" s="76"/>
      <c r="VJ112" s="76"/>
      <c r="VK112" s="76"/>
      <c r="VL112" s="76"/>
      <c r="VM112" s="76"/>
      <c r="VN112" s="76"/>
      <c r="VO112" s="76"/>
      <c r="VP112" s="76"/>
      <c r="VQ112" s="76"/>
      <c r="VR112" s="76"/>
      <c r="VS112" s="76"/>
      <c r="VT112" s="76"/>
      <c r="VU112" s="76"/>
      <c r="VV112" s="76"/>
      <c r="VW112" s="76"/>
      <c r="VX112" s="76"/>
      <c r="VY112" s="76"/>
      <c r="VZ112" s="76"/>
      <c r="WA112" s="76"/>
      <c r="WB112" s="76"/>
      <c r="WC112" s="76"/>
      <c r="WD112" s="76"/>
      <c r="WE112" s="76"/>
      <c r="WF112" s="76"/>
      <c r="WG112" s="76"/>
      <c r="WH112" s="76"/>
      <c r="WI112" s="76"/>
      <c r="WJ112" s="76"/>
      <c r="WK112" s="76"/>
      <c r="WL112" s="76"/>
      <c r="WM112" s="76"/>
      <c r="WN112" s="76"/>
      <c r="WO112" s="76"/>
      <c r="WP112" s="76"/>
      <c r="WQ112" s="76"/>
      <c r="WR112" s="76"/>
      <c r="WS112" s="76"/>
      <c r="WT112" s="76"/>
      <c r="WU112" s="76"/>
      <c r="WV112" s="76"/>
      <c r="WW112" s="76"/>
      <c r="WX112" s="76"/>
      <c r="WY112" s="76"/>
      <c r="WZ112" s="76"/>
      <c r="XA112" s="76"/>
      <c r="XB112" s="76"/>
      <c r="XC112" s="76"/>
      <c r="XD112" s="76"/>
      <c r="XE112" s="76"/>
      <c r="XF112" s="76"/>
      <c r="XG112" s="76"/>
      <c r="XH112" s="76"/>
      <c r="XI112" s="76"/>
      <c r="XJ112" s="76"/>
      <c r="XK112" s="76"/>
      <c r="XL112" s="76"/>
      <c r="XM112" s="76"/>
      <c r="XN112" s="76"/>
      <c r="XO112" s="76"/>
      <c r="XP112" s="76"/>
      <c r="XQ112" s="76"/>
      <c r="XR112" s="76"/>
      <c r="XS112" s="76"/>
      <c r="XT112" s="76"/>
      <c r="XU112" s="76"/>
      <c r="XV112" s="76"/>
      <c r="XW112" s="76"/>
      <c r="XX112" s="76"/>
      <c r="XY112" s="76"/>
      <c r="XZ112" s="76"/>
      <c r="YA112" s="76"/>
      <c r="YB112" s="76"/>
      <c r="YC112" s="76"/>
      <c r="YD112" s="76"/>
      <c r="YE112" s="76"/>
      <c r="YF112" s="76"/>
      <c r="YG112" s="76"/>
      <c r="YH112" s="76"/>
      <c r="YI112" s="76"/>
      <c r="YJ112" s="76"/>
      <c r="YK112" s="76"/>
      <c r="YL112" s="76"/>
      <c r="YM112" s="76"/>
      <c r="YN112" s="76"/>
      <c r="YO112" s="76"/>
      <c r="YP112" s="76"/>
      <c r="YQ112" s="76"/>
      <c r="YR112" s="76"/>
      <c r="YS112" s="76"/>
      <c r="YT112" s="76"/>
      <c r="YU112" s="76"/>
      <c r="YV112" s="76"/>
      <c r="YW112" s="76"/>
      <c r="YX112" s="76"/>
      <c r="YY112" s="76"/>
      <c r="YZ112" s="76"/>
      <c r="ZA112" s="76"/>
      <c r="ZB112" s="76"/>
      <c r="ZC112" s="76"/>
      <c r="ZD112" s="76"/>
      <c r="ZE112" s="76"/>
      <c r="ZF112" s="76"/>
      <c r="ZG112" s="76"/>
      <c r="ZH112" s="76"/>
      <c r="ZI112" s="76"/>
      <c r="ZJ112" s="76"/>
      <c r="ZK112" s="76"/>
      <c r="ZL112" s="76"/>
      <c r="ZM112" s="76"/>
      <c r="ZN112" s="76"/>
      <c r="ZO112" s="76"/>
      <c r="ZP112" s="76"/>
      <c r="ZQ112" s="76"/>
      <c r="ZR112" s="76"/>
      <c r="ZS112" s="76"/>
      <c r="ZT112" s="76"/>
      <c r="ZU112" s="76"/>
      <c r="ZV112" s="76"/>
      <c r="ZW112" s="76"/>
      <c r="ZX112" s="76"/>
      <c r="ZY112" s="76"/>
      <c r="ZZ112" s="76"/>
      <c r="AAA112" s="76"/>
      <c r="AAB112" s="76"/>
      <c r="AAC112" s="76"/>
      <c r="AAD112" s="76"/>
      <c r="AAE112" s="76"/>
      <c r="AAF112" s="76"/>
      <c r="AAG112" s="76"/>
      <c r="AAH112" s="76"/>
      <c r="AAI112" s="76"/>
      <c r="AAJ112" s="76"/>
      <c r="AAK112" s="76"/>
      <c r="AAL112" s="76"/>
      <c r="AAM112" s="76"/>
      <c r="AAN112" s="76"/>
      <c r="AAO112" s="76"/>
      <c r="AAP112" s="76"/>
      <c r="AAQ112" s="76"/>
      <c r="AAR112" s="76"/>
      <c r="AAS112" s="76"/>
      <c r="AAT112" s="76"/>
      <c r="AAU112" s="76"/>
      <c r="AAV112" s="76"/>
      <c r="AAW112" s="76"/>
      <c r="AAX112" s="76"/>
      <c r="AAY112" s="76"/>
      <c r="AAZ112" s="76"/>
      <c r="ABA112" s="76"/>
      <c r="ABB112" s="76"/>
      <c r="ABC112" s="76"/>
      <c r="ABD112" s="76"/>
      <c r="ABE112" s="76"/>
      <c r="ABF112" s="76"/>
      <c r="ABG112" s="76"/>
      <c r="ABH112" s="76"/>
      <c r="ABI112" s="76"/>
      <c r="ABJ112" s="76"/>
      <c r="ABK112" s="76"/>
      <c r="ABL112" s="76"/>
      <c r="ABM112" s="76"/>
      <c r="ABN112" s="76"/>
      <c r="ABO112" s="76"/>
      <c r="ABP112" s="76"/>
      <c r="ABQ112" s="76"/>
      <c r="ABR112" s="76"/>
      <c r="ABS112" s="76"/>
      <c r="ABT112" s="76"/>
      <c r="ABU112" s="76"/>
      <c r="ABV112" s="76"/>
      <c r="ABW112" s="76"/>
      <c r="ABX112" s="76"/>
      <c r="ABY112" s="76"/>
      <c r="ABZ112" s="76"/>
      <c r="ACA112" s="76"/>
      <c r="ACB112" s="76"/>
      <c r="ACC112" s="76"/>
      <c r="ACD112" s="76"/>
      <c r="ACE112" s="76"/>
      <c r="ACF112" s="76"/>
      <c r="ACG112" s="76"/>
      <c r="ACH112" s="76"/>
      <c r="ACI112" s="76"/>
      <c r="ACJ112" s="76"/>
      <c r="ACK112" s="76"/>
      <c r="ACL112" s="76"/>
      <c r="ACM112" s="76"/>
      <c r="ACN112" s="76"/>
      <c r="ACO112" s="76"/>
      <c r="ACP112" s="76"/>
      <c r="ACQ112" s="76"/>
      <c r="ACR112" s="76"/>
      <c r="ACS112" s="76"/>
      <c r="ACT112" s="76"/>
      <c r="ACU112" s="76"/>
      <c r="ACV112" s="76"/>
      <c r="ACW112" s="76"/>
      <c r="ACX112" s="76"/>
      <c r="ACY112" s="76"/>
      <c r="ACZ112" s="76"/>
      <c r="ADA112" s="76"/>
      <c r="ADB112" s="76"/>
      <c r="ADC112" s="76"/>
      <c r="ADD112" s="76"/>
      <c r="ADE112" s="76"/>
      <c r="ADF112" s="76"/>
      <c r="ADG112" s="76"/>
      <c r="ADH112" s="76"/>
      <c r="ADI112" s="76"/>
      <c r="ADJ112" s="76"/>
      <c r="ADK112" s="76"/>
      <c r="ADL112" s="76"/>
      <c r="ADM112" s="76"/>
      <c r="ADN112" s="76"/>
      <c r="ADO112" s="76"/>
      <c r="ADP112" s="76"/>
      <c r="ADQ112" s="76"/>
      <c r="ADR112" s="76"/>
      <c r="ADS112" s="76"/>
      <c r="ADT112" s="76"/>
      <c r="ADU112" s="76"/>
      <c r="ADV112" s="76"/>
      <c r="ADW112" s="76"/>
      <c r="ADX112" s="76"/>
      <c r="ADY112" s="76"/>
      <c r="ADZ112" s="76"/>
      <c r="AEA112" s="76"/>
      <c r="AEB112" s="76"/>
      <c r="AEC112" s="76"/>
      <c r="AED112" s="76"/>
      <c r="AEE112" s="76"/>
      <c r="AEF112" s="76"/>
      <c r="AEG112" s="76"/>
      <c r="AEH112" s="76"/>
      <c r="AEI112" s="76"/>
      <c r="AEJ112" s="76"/>
      <c r="AEK112" s="76"/>
      <c r="AEL112" s="76"/>
      <c r="AEM112" s="76"/>
      <c r="AEN112" s="76"/>
      <c r="AEO112" s="76"/>
      <c r="AEP112" s="76"/>
      <c r="AEQ112" s="76"/>
      <c r="AER112" s="76"/>
      <c r="AES112" s="76"/>
      <c r="AET112" s="76"/>
      <c r="AEU112" s="76"/>
      <c r="AEV112" s="76"/>
      <c r="AEW112" s="76"/>
      <c r="AEX112" s="76"/>
      <c r="AEY112" s="76"/>
      <c r="AEZ112" s="76"/>
      <c r="AFA112" s="76"/>
      <c r="AFB112" s="76"/>
      <c r="AFC112" s="76"/>
      <c r="AFD112" s="76"/>
      <c r="AFE112" s="76"/>
      <c r="AFF112" s="76"/>
      <c r="AFG112" s="76"/>
      <c r="AFH112" s="76"/>
      <c r="AFI112" s="76"/>
      <c r="AFJ112" s="76"/>
      <c r="AFK112" s="76"/>
      <c r="AFL112" s="76"/>
      <c r="AFM112" s="76"/>
      <c r="AFN112" s="76"/>
      <c r="AFO112" s="76"/>
      <c r="AFP112" s="76"/>
      <c r="AFQ112" s="76"/>
      <c r="AFR112" s="76"/>
      <c r="AFS112" s="76"/>
      <c r="AFT112" s="76"/>
      <c r="AFU112" s="76"/>
      <c r="AFV112" s="76"/>
      <c r="AFW112" s="76"/>
      <c r="AFX112" s="76"/>
      <c r="AFY112" s="76"/>
      <c r="AFZ112" s="76"/>
      <c r="AGA112" s="76"/>
      <c r="AGB112" s="76"/>
      <c r="AGC112" s="76"/>
      <c r="AGD112" s="76"/>
      <c r="AGE112" s="76"/>
      <c r="AGF112" s="76"/>
      <c r="AGG112" s="76"/>
      <c r="AGH112" s="76"/>
      <c r="AGI112" s="76"/>
      <c r="AGJ112" s="76"/>
      <c r="AGK112" s="76"/>
      <c r="AGL112" s="76"/>
      <c r="AGM112" s="76"/>
      <c r="AGN112" s="76"/>
      <c r="AGO112" s="76"/>
      <c r="AGP112" s="76"/>
      <c r="AGQ112" s="76"/>
      <c r="AGR112" s="76"/>
      <c r="AGS112" s="76"/>
      <c r="AGT112" s="76"/>
      <c r="AGU112" s="76"/>
      <c r="AGV112" s="76"/>
      <c r="AGW112" s="76"/>
      <c r="AGX112" s="76"/>
      <c r="AGY112" s="76"/>
      <c r="AGZ112" s="76"/>
      <c r="AHA112" s="76"/>
      <c r="AHB112" s="76"/>
      <c r="AHC112" s="76"/>
      <c r="AHD112" s="76"/>
      <c r="AHE112" s="76"/>
      <c r="AHF112" s="76"/>
      <c r="AHG112" s="76"/>
      <c r="AHH112" s="76"/>
      <c r="AHI112" s="76"/>
      <c r="AHJ112" s="76"/>
      <c r="AHK112" s="76"/>
      <c r="AHL112" s="76"/>
      <c r="AHM112" s="76"/>
      <c r="AHN112" s="76"/>
      <c r="AHO112" s="76"/>
      <c r="AHP112" s="76"/>
      <c r="AHQ112" s="76"/>
      <c r="AHR112" s="76"/>
      <c r="AHS112" s="76"/>
      <c r="AHT112" s="76"/>
      <c r="AHU112" s="76"/>
      <c r="AHV112" s="76"/>
      <c r="AHW112" s="76"/>
      <c r="AHX112" s="76"/>
      <c r="AHY112" s="76"/>
      <c r="AHZ112" s="76"/>
      <c r="AIA112" s="76"/>
      <c r="AIB112" s="76"/>
      <c r="AIC112" s="76"/>
      <c r="AID112" s="76"/>
      <c r="AIE112" s="76"/>
      <c r="AIF112" s="76"/>
      <c r="AIG112" s="76"/>
      <c r="AIH112" s="76"/>
      <c r="AII112" s="76"/>
      <c r="AIJ112" s="76"/>
      <c r="AIK112" s="76"/>
      <c r="AIL112" s="76"/>
      <c r="AIM112" s="76"/>
      <c r="AIN112" s="76"/>
      <c r="AIO112" s="76"/>
      <c r="AIP112" s="76"/>
      <c r="AIQ112" s="76"/>
      <c r="AIR112" s="76"/>
      <c r="AIS112" s="76"/>
      <c r="AIT112" s="76"/>
      <c r="AIU112" s="76"/>
      <c r="AIV112" s="76"/>
      <c r="AIW112" s="76"/>
      <c r="AIX112" s="76"/>
      <c r="AIY112" s="76"/>
      <c r="AIZ112" s="76"/>
      <c r="AJA112" s="76"/>
      <c r="AJB112" s="76"/>
      <c r="AJC112" s="76"/>
      <c r="AJD112" s="76"/>
      <c r="AJE112" s="76"/>
      <c r="AJF112" s="76"/>
      <c r="AJG112" s="76"/>
      <c r="AJH112" s="76"/>
      <c r="AJI112" s="76"/>
      <c r="AJJ112" s="76"/>
      <c r="AJK112" s="76"/>
      <c r="AJL112" s="76"/>
      <c r="AJM112" s="76"/>
      <c r="AJN112" s="76"/>
      <c r="AJO112" s="76"/>
      <c r="AJP112" s="76"/>
      <c r="AJQ112" s="76"/>
      <c r="AJR112" s="76"/>
      <c r="AJS112" s="76"/>
      <c r="AJT112" s="76"/>
      <c r="AJU112" s="76"/>
      <c r="AJV112" s="76"/>
      <c r="AJW112" s="76"/>
      <c r="AJX112" s="76"/>
      <c r="AJY112" s="76"/>
      <c r="AJZ112" s="76"/>
      <c r="AKA112" s="76"/>
      <c r="AKB112" s="76"/>
      <c r="AKC112" s="76"/>
      <c r="AKD112" s="76"/>
      <c r="AKE112" s="76"/>
      <c r="AKF112" s="76"/>
      <c r="AKG112" s="76"/>
      <c r="AKH112" s="76"/>
      <c r="AKI112" s="76"/>
      <c r="AKJ112" s="76"/>
      <c r="AKK112" s="76"/>
      <c r="AKL112" s="76"/>
      <c r="AKM112" s="76"/>
      <c r="AKN112" s="76"/>
      <c r="AKO112" s="76"/>
      <c r="AKP112" s="76"/>
      <c r="AKQ112" s="76"/>
      <c r="AKR112" s="76"/>
      <c r="AKS112" s="76"/>
      <c r="AKT112" s="76"/>
      <c r="AKU112" s="76"/>
      <c r="AKV112" s="76"/>
      <c r="AKW112" s="76"/>
      <c r="AKX112" s="76"/>
      <c r="AKY112" s="76"/>
      <c r="AKZ112" s="76"/>
      <c r="ALA112" s="76"/>
      <c r="ALB112" s="76"/>
      <c r="ALC112" s="76"/>
      <c r="ALD112" s="76"/>
      <c r="ALE112" s="76"/>
      <c r="ALF112" s="76"/>
      <c r="ALG112" s="76"/>
      <c r="ALH112" s="76"/>
      <c r="ALI112" s="76"/>
      <c r="ALJ112" s="76"/>
      <c r="ALK112" s="76"/>
      <c r="ALL112" s="76"/>
      <c r="ALM112" s="76"/>
      <c r="ALN112" s="76"/>
      <c r="ALO112" s="76"/>
      <c r="ALP112" s="76"/>
      <c r="ALQ112" s="76"/>
      <c r="ALR112" s="76"/>
      <c r="ALS112" s="76"/>
      <c r="ALT112" s="76"/>
      <c r="ALU112" s="76"/>
      <c r="ALV112" s="76"/>
      <c r="ALW112" s="76"/>
      <c r="ALX112" s="76"/>
      <c r="ALY112" s="76"/>
      <c r="ALZ112" s="76"/>
      <c r="AMA112" s="76"/>
      <c r="AMB112" s="76"/>
      <c r="AMC112" s="76"/>
      <c r="AMD112" s="76"/>
      <c r="AME112" s="76"/>
      <c r="AMF112" s="76"/>
      <c r="AMG112" s="76"/>
      <c r="AMH112" s="76"/>
      <c r="AMI112" s="76"/>
      <c r="AMJ112" s="77"/>
    </row>
    <row r="113" spans="1:1024" ht="35.25" customHeight="1">
      <c r="A113" s="25" t="s">
        <v>5</v>
      </c>
      <c r="B113" s="190" t="s">
        <v>171</v>
      </c>
      <c r="C113" s="190"/>
      <c r="D113" s="190"/>
      <c r="E113" s="190"/>
      <c r="F113" s="190"/>
      <c r="G113" s="190"/>
      <c r="H113" s="199">
        <v>54.41</v>
      </c>
      <c r="I113" s="199"/>
      <c r="J113" s="30"/>
      <c r="K113" s="80" t="s">
        <v>172</v>
      </c>
    </row>
    <row r="114" spans="1:1024" ht="35.25" customHeight="1">
      <c r="A114" s="25" t="s">
        <v>9</v>
      </c>
      <c r="B114" s="190" t="s">
        <v>173</v>
      </c>
      <c r="C114" s="190"/>
      <c r="D114" s="190"/>
      <c r="E114" s="190"/>
      <c r="F114" s="190"/>
      <c r="G114" s="190"/>
      <c r="H114" s="199">
        <v>0</v>
      </c>
      <c r="I114" s="199"/>
      <c r="J114" s="30"/>
      <c r="K114" s="80" t="s">
        <v>174</v>
      </c>
    </row>
    <row r="115" spans="1:1024" ht="32.25" customHeight="1">
      <c r="A115" s="25" t="s">
        <v>13</v>
      </c>
      <c r="B115" s="190" t="s">
        <v>175</v>
      </c>
      <c r="C115" s="190"/>
      <c r="D115" s="190"/>
      <c r="E115" s="190"/>
      <c r="F115" s="190"/>
      <c r="G115" s="190"/>
      <c r="H115" s="199">
        <v>0</v>
      </c>
      <c r="I115" s="199"/>
      <c r="J115" s="30"/>
      <c r="K115" s="80" t="s">
        <v>174</v>
      </c>
    </row>
    <row r="116" spans="1:1024" ht="30.75" customHeight="1">
      <c r="A116" s="25" t="s">
        <v>17</v>
      </c>
      <c r="B116" s="190" t="s">
        <v>176</v>
      </c>
      <c r="C116" s="190"/>
      <c r="D116" s="190"/>
      <c r="E116" s="190"/>
      <c r="F116" s="190"/>
      <c r="G116" s="190"/>
      <c r="H116" s="199">
        <v>0</v>
      </c>
      <c r="I116" s="199"/>
      <c r="J116" s="30"/>
      <c r="K116" s="80" t="s">
        <v>174</v>
      </c>
    </row>
    <row r="117" spans="1:1024" ht="15" customHeight="1">
      <c r="A117" s="185" t="s">
        <v>100</v>
      </c>
      <c r="B117" s="185"/>
      <c r="C117" s="185"/>
      <c r="D117" s="185"/>
      <c r="E117" s="185"/>
      <c r="F117" s="185"/>
      <c r="G117" s="185"/>
      <c r="H117" s="186">
        <f>SUM(H113:I116)</f>
        <v>54.41</v>
      </c>
      <c r="I117" s="186"/>
      <c r="J117" s="81"/>
      <c r="K117" s="82"/>
    </row>
    <row r="118" spans="1:1024" s="85" customFormat="1" ht="15" customHeight="1">
      <c r="A118" s="197"/>
      <c r="B118" s="197"/>
      <c r="C118" s="197"/>
      <c r="D118" s="197"/>
      <c r="E118" s="197"/>
      <c r="F118" s="197"/>
      <c r="G118" s="197"/>
      <c r="H118" s="197"/>
      <c r="I118" s="197"/>
      <c r="J118" s="83"/>
      <c r="K118" s="84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MJ118" s="77"/>
    </row>
    <row r="119" spans="1:1024" s="85" customFormat="1" ht="15" customHeight="1">
      <c r="A119" s="198" t="s">
        <v>177</v>
      </c>
      <c r="B119" s="198"/>
      <c r="C119" s="198"/>
      <c r="D119" s="198"/>
      <c r="E119" s="198"/>
      <c r="F119" s="198"/>
      <c r="G119" s="198"/>
      <c r="H119" s="198"/>
      <c r="I119" s="198"/>
      <c r="J119" s="86"/>
      <c r="K119" s="84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MJ119" s="77"/>
    </row>
    <row r="120" spans="1:1024" s="85" customFormat="1" ht="15" customHeight="1">
      <c r="A120" s="73">
        <v>6</v>
      </c>
      <c r="B120" s="193" t="s">
        <v>178</v>
      </c>
      <c r="C120" s="193"/>
      <c r="D120" s="193"/>
      <c r="E120" s="193"/>
      <c r="F120" s="193"/>
      <c r="G120" s="193"/>
      <c r="H120" s="73" t="s">
        <v>69</v>
      </c>
      <c r="I120" s="73" t="s">
        <v>47</v>
      </c>
      <c r="J120" s="87"/>
      <c r="K120" s="84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MJ120" s="77"/>
    </row>
    <row r="121" spans="1:1024" s="85" customFormat="1" ht="15" customHeight="1">
      <c r="A121" s="25" t="s">
        <v>5</v>
      </c>
      <c r="B121" s="190" t="s">
        <v>179</v>
      </c>
      <c r="C121" s="190"/>
      <c r="D121" s="190"/>
      <c r="E121" s="190"/>
      <c r="F121" s="190"/>
      <c r="G121" s="190"/>
      <c r="H121" s="88">
        <v>0.05</v>
      </c>
      <c r="I121" s="53">
        <f>H137*H121</f>
        <v>178.35061667233333</v>
      </c>
      <c r="J121" s="35"/>
      <c r="K121" s="89" t="s">
        <v>180</v>
      </c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MJ121" s="77"/>
    </row>
    <row r="122" spans="1:1024" s="85" customFormat="1" ht="15" customHeight="1">
      <c r="A122" s="25" t="s">
        <v>9</v>
      </c>
      <c r="B122" s="190" t="s">
        <v>181</v>
      </c>
      <c r="C122" s="190"/>
      <c r="D122" s="190"/>
      <c r="E122" s="190"/>
      <c r="F122" s="190"/>
      <c r="G122" s="190"/>
      <c r="H122" s="88">
        <v>6.7900000000000002E-2</v>
      </c>
      <c r="I122" s="53">
        <f>(I121+H137)*H122</f>
        <v>254.31014431308009</v>
      </c>
      <c r="J122" s="35"/>
      <c r="K122" s="89" t="s">
        <v>182</v>
      </c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MJ122" s="77"/>
    </row>
    <row r="123" spans="1:1024" s="85" customFormat="1" ht="15" customHeight="1">
      <c r="A123" s="25" t="s">
        <v>13</v>
      </c>
      <c r="B123" s="190" t="s">
        <v>183</v>
      </c>
      <c r="C123" s="190"/>
      <c r="D123" s="190"/>
      <c r="E123" s="190"/>
      <c r="F123" s="190"/>
      <c r="G123" s="190"/>
      <c r="H123" s="88"/>
      <c r="I123" s="53"/>
      <c r="J123" s="35"/>
      <c r="K123" s="84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MJ123" s="77"/>
    </row>
    <row r="124" spans="1:1024" ht="15" customHeight="1">
      <c r="A124" s="195" t="s">
        <v>184</v>
      </c>
      <c r="B124" s="195"/>
      <c r="C124" s="196" t="s">
        <v>185</v>
      </c>
      <c r="D124" s="26" t="s">
        <v>186</v>
      </c>
      <c r="E124" s="27"/>
      <c r="F124" s="27"/>
      <c r="G124" s="29"/>
      <c r="H124" s="88">
        <v>6.4999999999999997E-3</v>
      </c>
      <c r="I124" s="53">
        <f>((H137+I121+I122)/(1-(H123)))*H124</f>
        <v>25.997875113808519</v>
      </c>
      <c r="J124" s="35"/>
      <c r="K124" s="90" t="s">
        <v>187</v>
      </c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</row>
    <row r="125" spans="1:1024" ht="15" customHeight="1">
      <c r="A125" s="195" t="s">
        <v>188</v>
      </c>
      <c r="B125" s="195"/>
      <c r="C125" s="196"/>
      <c r="D125" s="26" t="s">
        <v>189</v>
      </c>
      <c r="E125" s="27"/>
      <c r="F125" s="27"/>
      <c r="G125" s="29"/>
      <c r="H125" s="91">
        <v>0.03</v>
      </c>
      <c r="I125" s="53">
        <f>((H137+I121+I122)/(1-(H123)))*H125</f>
        <v>119.99019283296239</v>
      </c>
      <c r="J125" s="35"/>
      <c r="K125" s="90" t="s">
        <v>190</v>
      </c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</row>
    <row r="126" spans="1:1024" ht="15" customHeight="1">
      <c r="A126" s="195" t="s">
        <v>191</v>
      </c>
      <c r="B126" s="195"/>
      <c r="C126" s="92" t="s">
        <v>192</v>
      </c>
      <c r="D126" s="26" t="s">
        <v>193</v>
      </c>
      <c r="E126" s="27"/>
      <c r="F126" s="27"/>
      <c r="G126" s="29"/>
      <c r="H126" s="88">
        <v>0.05</v>
      </c>
      <c r="I126" s="53">
        <f>((H137+I121+I122)/(1-(H123)))*H126</f>
        <v>199.98365472160401</v>
      </c>
      <c r="J126" s="35"/>
      <c r="K126" s="90" t="s">
        <v>194</v>
      </c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</row>
    <row r="127" spans="1:1024" ht="15" customHeight="1">
      <c r="A127" s="185" t="s">
        <v>100</v>
      </c>
      <c r="B127" s="185"/>
      <c r="C127" s="185"/>
      <c r="D127" s="185"/>
      <c r="E127" s="185"/>
      <c r="F127" s="185"/>
      <c r="G127" s="185"/>
      <c r="H127" s="93"/>
      <c r="I127" s="94">
        <f>SUM(I121:I126)</f>
        <v>778.63248365378831</v>
      </c>
      <c r="J127" s="95"/>
      <c r="K127" s="84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</row>
    <row r="128" spans="1:1024" ht="15" customHeight="1">
      <c r="A128" s="187"/>
      <c r="B128" s="187"/>
      <c r="C128" s="187"/>
      <c r="D128" s="187"/>
      <c r="E128" s="187"/>
      <c r="F128" s="187"/>
      <c r="G128" s="187"/>
      <c r="H128" s="187"/>
      <c r="I128" s="187"/>
      <c r="J128" s="96"/>
      <c r="K128" s="84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</row>
    <row r="129" spans="1:1024" s="76" customFormat="1" ht="15" customHeight="1">
      <c r="A129" s="175" t="s">
        <v>195</v>
      </c>
      <c r="B129" s="175"/>
      <c r="C129" s="175"/>
      <c r="D129" s="175"/>
      <c r="E129" s="175"/>
      <c r="F129" s="175"/>
      <c r="G129" s="175"/>
      <c r="H129" s="175"/>
      <c r="I129" s="175"/>
      <c r="J129" s="97"/>
      <c r="K129" s="84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MJ129" s="77"/>
    </row>
    <row r="130" spans="1:1024" s="76" customFormat="1" ht="15" customHeight="1">
      <c r="A130" s="192"/>
      <c r="B130" s="192"/>
      <c r="C130" s="192"/>
      <c r="D130" s="192"/>
      <c r="E130" s="192"/>
      <c r="F130" s="192"/>
      <c r="G130" s="192"/>
      <c r="H130" s="192"/>
      <c r="I130" s="192"/>
      <c r="J130" s="96"/>
      <c r="K130" s="84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MJ130" s="77"/>
    </row>
    <row r="131" spans="1:1024" s="76" customFormat="1" ht="15" customHeight="1">
      <c r="A131" s="193" t="s">
        <v>196</v>
      </c>
      <c r="B131" s="193"/>
      <c r="C131" s="193"/>
      <c r="D131" s="193"/>
      <c r="E131" s="193"/>
      <c r="F131" s="193"/>
      <c r="G131" s="193"/>
      <c r="H131" s="194" t="s">
        <v>47</v>
      </c>
      <c r="I131" s="194"/>
      <c r="J131" s="98"/>
      <c r="K131" s="84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MJ131" s="77"/>
    </row>
    <row r="132" spans="1:1024" s="76" customFormat="1" ht="15" customHeight="1">
      <c r="A132" s="25" t="s">
        <v>5</v>
      </c>
      <c r="B132" s="190" t="s">
        <v>197</v>
      </c>
      <c r="C132" s="190"/>
      <c r="D132" s="190"/>
      <c r="E132" s="190"/>
      <c r="F132" s="190"/>
      <c r="G132" s="190"/>
      <c r="H132" s="191">
        <f>H38</f>
        <v>1644.5</v>
      </c>
      <c r="I132" s="191"/>
      <c r="J132" s="35"/>
      <c r="K132" s="89" t="s">
        <v>198</v>
      </c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MJ132" s="77"/>
    </row>
    <row r="133" spans="1:1024" s="76" customFormat="1" ht="15" customHeight="1">
      <c r="A133" s="25" t="s">
        <v>9</v>
      </c>
      <c r="B133" s="190" t="s">
        <v>199</v>
      </c>
      <c r="C133" s="190"/>
      <c r="D133" s="190"/>
      <c r="E133" s="190"/>
      <c r="F133" s="190"/>
      <c r="G133" s="190"/>
      <c r="H133" s="191">
        <f>H78</f>
        <v>1724.453</v>
      </c>
      <c r="I133" s="191"/>
      <c r="J133" s="35"/>
      <c r="K133" s="89" t="s">
        <v>200</v>
      </c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MJ133" s="77"/>
    </row>
    <row r="134" spans="1:1024" s="76" customFormat="1" ht="15" customHeight="1">
      <c r="A134" s="25" t="s">
        <v>13</v>
      </c>
      <c r="B134" s="190" t="s">
        <v>201</v>
      </c>
      <c r="C134" s="190"/>
      <c r="D134" s="190"/>
      <c r="E134" s="190"/>
      <c r="F134" s="190"/>
      <c r="G134" s="190"/>
      <c r="H134" s="191">
        <f>H88</f>
        <v>108.63567000000003</v>
      </c>
      <c r="I134" s="191"/>
      <c r="J134" s="35"/>
      <c r="K134" s="89" t="s">
        <v>202</v>
      </c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MJ134" s="77"/>
    </row>
    <row r="135" spans="1:1024" s="76" customFormat="1" ht="15" customHeight="1">
      <c r="A135" s="25" t="s">
        <v>17</v>
      </c>
      <c r="B135" s="190" t="s">
        <v>203</v>
      </c>
      <c r="C135" s="190"/>
      <c r="D135" s="190"/>
      <c r="E135" s="190"/>
      <c r="F135" s="190"/>
      <c r="G135" s="190"/>
      <c r="H135" s="191">
        <f>H109</f>
        <v>35.013663446666662</v>
      </c>
      <c r="I135" s="191"/>
      <c r="J135" s="35"/>
      <c r="K135" s="89" t="s">
        <v>204</v>
      </c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MJ135" s="77"/>
    </row>
    <row r="136" spans="1:1024" s="76" customFormat="1" ht="15" customHeight="1">
      <c r="A136" s="25" t="s">
        <v>57</v>
      </c>
      <c r="B136" s="190" t="s">
        <v>205</v>
      </c>
      <c r="C136" s="190"/>
      <c r="D136" s="190"/>
      <c r="E136" s="190"/>
      <c r="F136" s="190"/>
      <c r="G136" s="190"/>
      <c r="H136" s="191">
        <f>H117</f>
        <v>54.41</v>
      </c>
      <c r="I136" s="191"/>
      <c r="J136" s="35"/>
      <c r="K136" s="89" t="s">
        <v>206</v>
      </c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MJ136" s="77"/>
    </row>
    <row r="137" spans="1:1024" s="76" customFormat="1" ht="15" customHeight="1">
      <c r="A137" s="185" t="s">
        <v>207</v>
      </c>
      <c r="B137" s="185"/>
      <c r="C137" s="185"/>
      <c r="D137" s="185"/>
      <c r="E137" s="185"/>
      <c r="F137" s="185"/>
      <c r="G137" s="185"/>
      <c r="H137" s="186">
        <f>SUM(H132:I136)</f>
        <v>3567.0123334466666</v>
      </c>
      <c r="I137" s="186"/>
      <c r="J137" s="95"/>
      <c r="K137" s="89" t="s">
        <v>123</v>
      </c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MJ137" s="77"/>
    </row>
    <row r="138" spans="1:1024" s="76" customFormat="1" ht="15" customHeight="1">
      <c r="A138" s="25" t="s">
        <v>59</v>
      </c>
      <c r="B138" s="190" t="s">
        <v>208</v>
      </c>
      <c r="C138" s="190"/>
      <c r="D138" s="190"/>
      <c r="E138" s="190"/>
      <c r="F138" s="190"/>
      <c r="G138" s="190"/>
      <c r="H138" s="191">
        <f>I127</f>
        <v>778.63248365378831</v>
      </c>
      <c r="I138" s="191"/>
      <c r="J138" s="35"/>
      <c r="K138" s="89" t="s">
        <v>209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MJ138" s="77"/>
    </row>
    <row r="139" spans="1:1024" s="76" customFormat="1" ht="15" customHeight="1">
      <c r="A139" s="185" t="s">
        <v>210</v>
      </c>
      <c r="B139" s="185"/>
      <c r="C139" s="185"/>
      <c r="D139" s="185"/>
      <c r="E139" s="185"/>
      <c r="F139" s="185"/>
      <c r="G139" s="185"/>
      <c r="H139" s="186">
        <f>H137+H138</f>
        <v>4345.6448171004549</v>
      </c>
      <c r="I139" s="186"/>
      <c r="J139" s="95"/>
      <c r="K139" s="89" t="s">
        <v>211</v>
      </c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MJ139" s="77"/>
    </row>
    <row r="140" spans="1:1024" s="76" customFormat="1" ht="15" customHeight="1">
      <c r="A140" s="187"/>
      <c r="B140" s="187"/>
      <c r="C140" s="187"/>
      <c r="D140" s="187"/>
      <c r="E140" s="187"/>
      <c r="F140" s="187"/>
      <c r="G140" s="187"/>
      <c r="H140" s="187"/>
      <c r="I140" s="187"/>
      <c r="J140" s="96"/>
      <c r="K140" s="84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MJ140" s="77"/>
    </row>
    <row r="141" spans="1:1024" s="76" customFormat="1" ht="15" customHeight="1">
      <c r="A141" s="175" t="s">
        <v>212</v>
      </c>
      <c r="B141" s="175"/>
      <c r="C141" s="175"/>
      <c r="D141" s="175"/>
      <c r="E141" s="175"/>
      <c r="F141" s="175"/>
      <c r="G141" s="175"/>
      <c r="H141" s="175"/>
      <c r="I141" s="175"/>
      <c r="J141" s="97"/>
      <c r="K141" s="84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MJ141" s="77"/>
    </row>
    <row r="142" spans="1:1024" s="76" customFormat="1" ht="15" customHeight="1">
      <c r="A142" s="99"/>
      <c r="B142" s="37"/>
      <c r="C142" s="37"/>
      <c r="D142" s="37"/>
      <c r="E142" s="37"/>
      <c r="F142" s="37"/>
      <c r="G142" s="37"/>
      <c r="H142" s="37"/>
      <c r="I142" s="37"/>
      <c r="J142" s="96"/>
      <c r="K142" s="84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MJ142" s="77"/>
    </row>
    <row r="143" spans="1:1024" s="76" customFormat="1" ht="56.25" customHeight="1">
      <c r="A143" s="188" t="s">
        <v>213</v>
      </c>
      <c r="B143" s="188"/>
      <c r="C143" s="100" t="s">
        <v>214</v>
      </c>
      <c r="D143" s="100" t="s">
        <v>215</v>
      </c>
      <c r="E143" s="189" t="s">
        <v>216</v>
      </c>
      <c r="F143" s="189"/>
      <c r="G143" s="100" t="s">
        <v>217</v>
      </c>
      <c r="H143" s="189" t="s">
        <v>218</v>
      </c>
      <c r="I143" s="189"/>
      <c r="J143" s="96"/>
      <c r="K143" s="84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MJ143" s="77"/>
    </row>
    <row r="144" spans="1:1024" s="76" customFormat="1" ht="15" customHeight="1">
      <c r="A144" s="179" t="s">
        <v>163</v>
      </c>
      <c r="B144" s="179"/>
      <c r="C144" s="101">
        <f>H139</f>
        <v>4345.6448171004549</v>
      </c>
      <c r="D144" s="28">
        <v>1</v>
      </c>
      <c r="E144" s="180">
        <f>C144*D144</f>
        <v>4345.6448171004549</v>
      </c>
      <c r="F144" s="180"/>
      <c r="G144" s="102">
        <v>1</v>
      </c>
      <c r="H144" s="181">
        <f>E144*G144</f>
        <v>4345.6448171004549</v>
      </c>
      <c r="I144" s="181"/>
      <c r="J144" s="35"/>
      <c r="K144" s="84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MJ144" s="77"/>
    </row>
    <row r="145" spans="1:1024" s="76" customFormat="1" ht="15" customHeight="1">
      <c r="A145" s="182" t="s">
        <v>219</v>
      </c>
      <c r="B145" s="182"/>
      <c r="C145" s="182"/>
      <c r="D145" s="182"/>
      <c r="E145" s="182"/>
      <c r="F145" s="182"/>
      <c r="G145" s="182"/>
      <c r="H145" s="183">
        <f>H144</f>
        <v>4345.6448171004549</v>
      </c>
      <c r="I145" s="183"/>
      <c r="J145" s="103"/>
      <c r="K145" s="84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MJ145" s="77"/>
    </row>
    <row r="146" spans="1:1024" s="76" customFormat="1" ht="15" customHeight="1">
      <c r="A146" s="184" t="s">
        <v>220</v>
      </c>
      <c r="B146" s="184"/>
      <c r="C146" s="184"/>
      <c r="D146" s="184"/>
      <c r="E146" s="184"/>
      <c r="F146" s="184"/>
      <c r="G146" s="184"/>
      <c r="H146" s="174"/>
      <c r="I146" s="174"/>
      <c r="J146" s="103"/>
      <c r="K146" s="84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MJ146" s="77"/>
    </row>
    <row r="147" spans="1:1024" s="76" customFormat="1" ht="15" customHeight="1">
      <c r="A147" s="173" t="s">
        <v>221</v>
      </c>
      <c r="B147" s="173"/>
      <c r="C147" s="173"/>
      <c r="D147" s="173"/>
      <c r="E147" s="173"/>
      <c r="F147" s="173"/>
      <c r="G147" s="173"/>
      <c r="H147" s="174">
        <f>H145+H146</f>
        <v>4345.6448171004549</v>
      </c>
      <c r="I147" s="174"/>
      <c r="J147" s="103"/>
      <c r="K147" s="84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MJ147" s="77"/>
    </row>
    <row r="148" spans="1:1024" s="76" customFormat="1" ht="15" customHeight="1">
      <c r="A148" s="104"/>
      <c r="B148" s="8"/>
      <c r="C148" s="105"/>
      <c r="D148" s="37"/>
      <c r="E148" s="37"/>
      <c r="F148" s="37"/>
      <c r="G148" s="37"/>
      <c r="H148" s="37"/>
      <c r="I148" s="37"/>
      <c r="J148" s="103"/>
      <c r="K148" s="84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MJ148" s="77"/>
    </row>
    <row r="149" spans="1:1024" s="76" customFormat="1" ht="15" customHeight="1">
      <c r="A149" s="175" t="s">
        <v>222</v>
      </c>
      <c r="B149" s="175"/>
      <c r="C149" s="175"/>
      <c r="D149" s="175"/>
      <c r="E149" s="175"/>
      <c r="F149" s="175"/>
      <c r="G149" s="175"/>
      <c r="H149" s="175"/>
      <c r="I149" s="175"/>
      <c r="J149" s="35"/>
      <c r="K149" s="84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MJ149" s="77"/>
    </row>
    <row r="150" spans="1:1024" s="76" customFormat="1" ht="15" customHeight="1">
      <c r="A150" s="99"/>
      <c r="B150" s="37"/>
      <c r="C150" s="37"/>
      <c r="D150" s="37"/>
      <c r="E150" s="37"/>
      <c r="F150" s="37"/>
      <c r="G150" s="37"/>
      <c r="H150" s="37"/>
      <c r="I150" s="37"/>
      <c r="J150" s="103"/>
      <c r="K150" s="84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MJ150" s="77"/>
    </row>
    <row r="151" spans="1:1024" s="76" customFormat="1" ht="15" customHeight="1">
      <c r="A151" s="176" t="s">
        <v>223</v>
      </c>
      <c r="B151" s="176"/>
      <c r="C151" s="176"/>
      <c r="D151" s="176"/>
      <c r="E151" s="176"/>
      <c r="F151" s="176"/>
      <c r="G151" s="176"/>
      <c r="H151" s="176"/>
      <c r="I151" s="176"/>
      <c r="J151" s="95"/>
      <c r="K151" s="84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MJ151" s="77"/>
    </row>
    <row r="152" spans="1:1024" s="76" customFormat="1" ht="15" customHeight="1">
      <c r="A152" s="177" t="s">
        <v>224</v>
      </c>
      <c r="B152" s="177"/>
      <c r="C152" s="177"/>
      <c r="D152" s="177"/>
      <c r="E152" s="177"/>
      <c r="F152" s="177"/>
      <c r="G152" s="177"/>
      <c r="H152" s="178" t="s">
        <v>225</v>
      </c>
      <c r="I152" s="178"/>
      <c r="J152" s="106"/>
      <c r="K152" s="84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MJ152" s="77"/>
    </row>
    <row r="153" spans="1:1024" s="76" customFormat="1" ht="15" customHeight="1">
      <c r="A153" s="168" t="s">
        <v>226</v>
      </c>
      <c r="B153" s="168"/>
      <c r="C153" s="168"/>
      <c r="D153" s="168"/>
      <c r="E153" s="168"/>
      <c r="F153" s="168"/>
      <c r="G153" s="168"/>
      <c r="H153" s="169">
        <f>H147</f>
        <v>4345.6448171004549</v>
      </c>
      <c r="I153" s="169"/>
      <c r="J153" s="36"/>
      <c r="K153" s="84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MJ153" s="77"/>
    </row>
    <row r="154" spans="1:1024" s="76" customFormat="1" ht="15" customHeight="1" thickBot="1">
      <c r="A154" s="168" t="s">
        <v>227</v>
      </c>
      <c r="B154" s="168"/>
      <c r="C154" s="168"/>
      <c r="D154" s="168"/>
      <c r="E154" s="168"/>
      <c r="F154" s="168"/>
      <c r="G154" s="168"/>
      <c r="H154" s="170">
        <f>G12</f>
        <v>12</v>
      </c>
      <c r="I154" s="170"/>
      <c r="J154" s="36"/>
      <c r="K154" s="84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MJ154" s="77"/>
    </row>
    <row r="155" spans="1:1024" s="76" customFormat="1" ht="15" customHeight="1" thickBot="1">
      <c r="A155" s="171" t="s">
        <v>228</v>
      </c>
      <c r="B155" s="171"/>
      <c r="C155" s="171"/>
      <c r="D155" s="171"/>
      <c r="E155" s="171"/>
      <c r="F155" s="171"/>
      <c r="G155" s="171"/>
      <c r="H155" s="172">
        <f>H153*H154</f>
        <v>52147.737805205456</v>
      </c>
      <c r="I155" s="172"/>
      <c r="J155" s="36"/>
      <c r="K155" s="84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MJ155" s="77"/>
    </row>
  </sheetData>
  <mergeCells count="230">
    <mergeCell ref="A8:I8"/>
    <mergeCell ref="B9:F9"/>
    <mergeCell ref="G9:I9"/>
    <mergeCell ref="B10:F10"/>
    <mergeCell ref="G10:I10"/>
    <mergeCell ref="B11:F11"/>
    <mergeCell ref="G11:I11"/>
    <mergeCell ref="A1:I1"/>
    <mergeCell ref="A2:I2"/>
    <mergeCell ref="C3:I3"/>
    <mergeCell ref="C4:D4"/>
    <mergeCell ref="A6:I6"/>
    <mergeCell ref="A7:I7"/>
    <mergeCell ref="C17:I17"/>
    <mergeCell ref="A18:I18"/>
    <mergeCell ref="A19:I19"/>
    <mergeCell ref="A20:I20"/>
    <mergeCell ref="A21:I21"/>
    <mergeCell ref="A22:I22"/>
    <mergeCell ref="G12:I12"/>
    <mergeCell ref="A13:I13"/>
    <mergeCell ref="A14:I14"/>
    <mergeCell ref="B15:G15"/>
    <mergeCell ref="H15:I15"/>
    <mergeCell ref="B16:G16"/>
    <mergeCell ref="H16:I16"/>
    <mergeCell ref="B26:G26"/>
    <mergeCell ref="H26:I26"/>
    <mergeCell ref="B27:G27"/>
    <mergeCell ref="H27:I27"/>
    <mergeCell ref="A28:I28"/>
    <mergeCell ref="A29:I29"/>
    <mergeCell ref="B23:G23"/>
    <mergeCell ref="H23:I23"/>
    <mergeCell ref="B24:G24"/>
    <mergeCell ref="H24:I24"/>
    <mergeCell ref="B25:G25"/>
    <mergeCell ref="H25:I25"/>
    <mergeCell ref="H33:I33"/>
    <mergeCell ref="B34:G34"/>
    <mergeCell ref="H34:I34"/>
    <mergeCell ref="K34:L34"/>
    <mergeCell ref="B35:G35"/>
    <mergeCell ref="H35:I35"/>
    <mergeCell ref="K35:L35"/>
    <mergeCell ref="B30:G30"/>
    <mergeCell ref="H30:I30"/>
    <mergeCell ref="B31:G31"/>
    <mergeCell ref="H31:I31"/>
    <mergeCell ref="K31:V31"/>
    <mergeCell ref="H32:I32"/>
    <mergeCell ref="K32:V32"/>
    <mergeCell ref="A38:G38"/>
    <mergeCell ref="H38:I38"/>
    <mergeCell ref="A39:I39"/>
    <mergeCell ref="A40:I40"/>
    <mergeCell ref="A41:I41"/>
    <mergeCell ref="B42:G42"/>
    <mergeCell ref="B36:G36"/>
    <mergeCell ref="H36:I36"/>
    <mergeCell ref="K36:L36"/>
    <mergeCell ref="B37:G37"/>
    <mergeCell ref="H37:I37"/>
    <mergeCell ref="K37:L37"/>
    <mergeCell ref="A46:G46"/>
    <mergeCell ref="H46:I46"/>
    <mergeCell ref="A47:I47"/>
    <mergeCell ref="A48:I48"/>
    <mergeCell ref="B49:G49"/>
    <mergeCell ref="B50:G50"/>
    <mergeCell ref="B43:G43"/>
    <mergeCell ref="K43:V43"/>
    <mergeCell ref="B44:G44"/>
    <mergeCell ref="K44:V44"/>
    <mergeCell ref="B45:G45"/>
    <mergeCell ref="K45:V45"/>
    <mergeCell ref="B57:G57"/>
    <mergeCell ref="A58:G58"/>
    <mergeCell ref="A59:I59"/>
    <mergeCell ref="A60:I60"/>
    <mergeCell ref="B61:G61"/>
    <mergeCell ref="H61:I61"/>
    <mergeCell ref="B51:G51"/>
    <mergeCell ref="B52:C52"/>
    <mergeCell ref="B53:G53"/>
    <mergeCell ref="B54:G54"/>
    <mergeCell ref="B55:G55"/>
    <mergeCell ref="B56:G56"/>
    <mergeCell ref="A64:A65"/>
    <mergeCell ref="B64:C65"/>
    <mergeCell ref="H64:I65"/>
    <mergeCell ref="A62:A63"/>
    <mergeCell ref="B62:B63"/>
    <mergeCell ref="H62:I62"/>
    <mergeCell ref="Z62:AA62"/>
    <mergeCell ref="AB62:AC62"/>
    <mergeCell ref="AD62:AE62"/>
    <mergeCell ref="B66:G66"/>
    <mergeCell ref="H66:I66"/>
    <mergeCell ref="B67:G67"/>
    <mergeCell ref="H67:I67"/>
    <mergeCell ref="B68:G68"/>
    <mergeCell ref="H68:I68"/>
    <mergeCell ref="AF62:AG62"/>
    <mergeCell ref="AH62:AK62"/>
    <mergeCell ref="H63:I63"/>
    <mergeCell ref="A73:I73"/>
    <mergeCell ref="B74:G74"/>
    <mergeCell ref="H74:I74"/>
    <mergeCell ref="B75:G75"/>
    <mergeCell ref="H75:I75"/>
    <mergeCell ref="B76:G76"/>
    <mergeCell ref="H76:I76"/>
    <mergeCell ref="B69:G69"/>
    <mergeCell ref="H69:I69"/>
    <mergeCell ref="A70:G70"/>
    <mergeCell ref="H70:I70"/>
    <mergeCell ref="A71:I71"/>
    <mergeCell ref="A72:I72"/>
    <mergeCell ref="B81:G81"/>
    <mergeCell ref="B82:G82"/>
    <mergeCell ref="B83:G83"/>
    <mergeCell ref="B84:G84"/>
    <mergeCell ref="B85:G85"/>
    <mergeCell ref="B86:G86"/>
    <mergeCell ref="B77:G77"/>
    <mergeCell ref="H77:I77"/>
    <mergeCell ref="A78:G78"/>
    <mergeCell ref="H78:I78"/>
    <mergeCell ref="A79:I79"/>
    <mergeCell ref="A80:I80"/>
    <mergeCell ref="B92:G92"/>
    <mergeCell ref="B93:G93"/>
    <mergeCell ref="B94:G94"/>
    <mergeCell ref="B95:G95"/>
    <mergeCell ref="B96:G96"/>
    <mergeCell ref="B97:G97"/>
    <mergeCell ref="B87:G87"/>
    <mergeCell ref="A88:G88"/>
    <mergeCell ref="H88:I88"/>
    <mergeCell ref="A89:I89"/>
    <mergeCell ref="A90:I90"/>
    <mergeCell ref="A91:I91"/>
    <mergeCell ref="A104:I104"/>
    <mergeCell ref="A105:I105"/>
    <mergeCell ref="B106:G106"/>
    <mergeCell ref="H106:I106"/>
    <mergeCell ref="B107:G107"/>
    <mergeCell ref="H107:I107"/>
    <mergeCell ref="A98:G98"/>
    <mergeCell ref="A99:I99"/>
    <mergeCell ref="A100:I100"/>
    <mergeCell ref="B101:G101"/>
    <mergeCell ref="B102:G102"/>
    <mergeCell ref="A103:G103"/>
    <mergeCell ref="H103:I103"/>
    <mergeCell ref="B112:G112"/>
    <mergeCell ref="H112:I112"/>
    <mergeCell ref="B113:G113"/>
    <mergeCell ref="H113:I113"/>
    <mergeCell ref="B114:G114"/>
    <mergeCell ref="H114:I114"/>
    <mergeCell ref="B108:G108"/>
    <mergeCell ref="H108:I108"/>
    <mergeCell ref="A109:G109"/>
    <mergeCell ref="H109:I109"/>
    <mergeCell ref="A110:I110"/>
    <mergeCell ref="A111:I111"/>
    <mergeCell ref="A118:I118"/>
    <mergeCell ref="A119:I119"/>
    <mergeCell ref="B120:G120"/>
    <mergeCell ref="B121:G121"/>
    <mergeCell ref="B122:G122"/>
    <mergeCell ref="B123:G123"/>
    <mergeCell ref="B115:G115"/>
    <mergeCell ref="H115:I115"/>
    <mergeCell ref="B116:G116"/>
    <mergeCell ref="H116:I116"/>
    <mergeCell ref="A117:G117"/>
    <mergeCell ref="H117:I117"/>
    <mergeCell ref="A129:I129"/>
    <mergeCell ref="A130:I130"/>
    <mergeCell ref="A131:G131"/>
    <mergeCell ref="H131:I131"/>
    <mergeCell ref="B132:G132"/>
    <mergeCell ref="H132:I132"/>
    <mergeCell ref="A124:B124"/>
    <mergeCell ref="C124:C125"/>
    <mergeCell ref="A125:B125"/>
    <mergeCell ref="A126:B126"/>
    <mergeCell ref="A127:G127"/>
    <mergeCell ref="A128:I128"/>
    <mergeCell ref="B136:G136"/>
    <mergeCell ref="H136:I136"/>
    <mergeCell ref="A137:G137"/>
    <mergeCell ref="H137:I137"/>
    <mergeCell ref="B138:G138"/>
    <mergeCell ref="H138:I138"/>
    <mergeCell ref="B133:G133"/>
    <mergeCell ref="H133:I133"/>
    <mergeCell ref="B134:G134"/>
    <mergeCell ref="H134:I134"/>
    <mergeCell ref="B135:G135"/>
    <mergeCell ref="H135:I135"/>
    <mergeCell ref="A144:B144"/>
    <mergeCell ref="E144:F144"/>
    <mergeCell ref="H144:I144"/>
    <mergeCell ref="A145:G145"/>
    <mergeCell ref="H145:I145"/>
    <mergeCell ref="A146:G146"/>
    <mergeCell ref="H146:I146"/>
    <mergeCell ref="A139:G139"/>
    <mergeCell ref="H139:I139"/>
    <mergeCell ref="A140:I140"/>
    <mergeCell ref="A141:I141"/>
    <mergeCell ref="A143:B143"/>
    <mergeCell ref="E143:F143"/>
    <mergeCell ref="H143:I143"/>
    <mergeCell ref="A153:G153"/>
    <mergeCell ref="H153:I153"/>
    <mergeCell ref="A154:G154"/>
    <mergeCell ref="H154:I154"/>
    <mergeCell ref="A155:G155"/>
    <mergeCell ref="H155:I155"/>
    <mergeCell ref="A147:G147"/>
    <mergeCell ref="H147:I147"/>
    <mergeCell ref="A149:I149"/>
    <mergeCell ref="A151:I151"/>
    <mergeCell ref="A152:G152"/>
    <mergeCell ref="H152:I152"/>
  </mergeCells>
  <printOptions horizontalCentered="1" headings="1"/>
  <pageMargins left="0.39374999999999999" right="0.39374999999999999" top="0.39374999999999999" bottom="0.39374999999999999" header="0.511811023622047" footer="0.511811023622047"/>
  <pageSetup paperSize="9" scale="68" fitToHeight="0" orientation="landscape" horizontalDpi="300" verticalDpi="300" r:id="rId1"/>
  <rowBreaks count="3" manualBreakCount="3">
    <brk id="46" max="10" man="1"/>
    <brk id="88" max="16383" man="1"/>
    <brk id="1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155"/>
  <sheetViews>
    <sheetView view="pageBreakPreview" topLeftCell="A148" zoomScaleNormal="115" zoomScaleSheetLayoutView="100" zoomScalePageLayoutView="115" workbookViewId="0">
      <selection activeCell="H139" sqref="H139:I139"/>
    </sheetView>
  </sheetViews>
  <sheetFormatPr defaultColWidth="9.140625" defaultRowHeight="15"/>
  <cols>
    <col min="1" max="1" width="3.140625" style="107" customWidth="1"/>
    <col min="2" max="2" width="18.85546875" style="76" customWidth="1"/>
    <col min="3" max="3" width="16.140625" style="76" customWidth="1"/>
    <col min="4" max="4" width="11.5703125" style="76" customWidth="1"/>
    <col min="5" max="5" width="13" style="76" customWidth="1"/>
    <col min="6" max="6" width="10.5703125" style="76" customWidth="1"/>
    <col min="7" max="7" width="10" style="76" bestFit="1" customWidth="1"/>
    <col min="8" max="8" width="7.42578125" style="76" customWidth="1"/>
    <col min="9" max="9" width="17.5703125" style="76" customWidth="1"/>
    <col min="10" max="10" width="10.140625" style="76" hidden="1" customWidth="1"/>
    <col min="11" max="11" width="94.7109375" style="2" customWidth="1"/>
    <col min="12" max="26" width="9.140625" style="3"/>
    <col min="27" max="27" width="9.7109375" style="3" customWidth="1"/>
    <col min="28" max="47" width="9.140625" style="3"/>
    <col min="48" max="1023" width="9.140625" style="76"/>
    <col min="1024" max="1024" width="11.5703125" style="77" customWidth="1"/>
    <col min="1025" max="16384" width="9.140625" style="77"/>
  </cols>
  <sheetData>
    <row r="1" spans="1:11" ht="21" customHeight="1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1"/>
    </row>
    <row r="2" spans="1:11" ht="15" customHeight="1">
      <c r="A2" s="204"/>
      <c r="B2" s="204"/>
      <c r="C2" s="204"/>
      <c r="D2" s="204"/>
      <c r="E2" s="204"/>
      <c r="F2" s="204"/>
      <c r="G2" s="204"/>
      <c r="H2" s="204"/>
      <c r="I2" s="204"/>
      <c r="J2" s="4"/>
    </row>
    <row r="3" spans="1:11" ht="15" customHeight="1">
      <c r="A3" s="5"/>
      <c r="B3" s="6" t="s">
        <v>1</v>
      </c>
      <c r="C3" s="249"/>
      <c r="D3" s="249"/>
      <c r="E3" s="249"/>
      <c r="F3" s="249"/>
      <c r="G3" s="249"/>
      <c r="H3" s="249"/>
      <c r="I3" s="249"/>
      <c r="J3" s="7"/>
    </row>
    <row r="4" spans="1:11" ht="15" customHeight="1">
      <c r="A4" s="5"/>
      <c r="B4" s="6" t="s">
        <v>2</v>
      </c>
      <c r="C4" s="250"/>
      <c r="D4" s="250"/>
      <c r="E4" s="8"/>
      <c r="F4" s="8"/>
      <c r="G4" s="8"/>
      <c r="H4" s="8"/>
      <c r="I4" s="8"/>
      <c r="J4" s="7"/>
    </row>
    <row r="5" spans="1:11" ht="15" customHeight="1">
      <c r="A5" s="5"/>
      <c r="B5" s="6"/>
      <c r="C5" s="8"/>
      <c r="D5" s="8"/>
      <c r="E5" s="8"/>
      <c r="F5" s="8"/>
      <c r="G5" s="8"/>
      <c r="H5" s="8"/>
      <c r="I5" s="8"/>
      <c r="J5" s="7"/>
    </row>
    <row r="6" spans="1:11" ht="15" customHeight="1">
      <c r="A6" s="204"/>
      <c r="B6" s="204"/>
      <c r="C6" s="204"/>
      <c r="D6" s="204"/>
      <c r="E6" s="204"/>
      <c r="F6" s="204"/>
      <c r="G6" s="204"/>
      <c r="H6" s="204"/>
      <c r="I6" s="204"/>
      <c r="J6" s="7"/>
    </row>
    <row r="7" spans="1:11" ht="15" customHeight="1">
      <c r="A7" s="242" t="s">
        <v>3</v>
      </c>
      <c r="B7" s="242"/>
      <c r="C7" s="242"/>
      <c r="D7" s="242"/>
      <c r="E7" s="242"/>
      <c r="F7" s="242"/>
      <c r="G7" s="242"/>
      <c r="H7" s="242"/>
      <c r="I7" s="242"/>
      <c r="J7" s="7"/>
      <c r="K7" s="9" t="s">
        <v>4</v>
      </c>
    </row>
    <row r="8" spans="1:11" ht="15" customHeight="1">
      <c r="A8" s="204"/>
      <c r="B8" s="204"/>
      <c r="C8" s="204"/>
      <c r="D8" s="204"/>
      <c r="E8" s="204"/>
      <c r="F8" s="204"/>
      <c r="G8" s="204"/>
      <c r="H8" s="204"/>
      <c r="I8" s="204"/>
      <c r="J8" s="4"/>
    </row>
    <row r="9" spans="1:11" ht="15" customHeight="1">
      <c r="A9" s="10" t="s">
        <v>5</v>
      </c>
      <c r="B9" s="237" t="s">
        <v>6</v>
      </c>
      <c r="C9" s="237"/>
      <c r="D9" s="237"/>
      <c r="E9" s="237"/>
      <c r="F9" s="237"/>
      <c r="G9" s="247" t="s">
        <v>7</v>
      </c>
      <c r="H9" s="247"/>
      <c r="I9" s="247"/>
      <c r="J9" s="11"/>
      <c r="K9" s="2" t="s">
        <v>8</v>
      </c>
    </row>
    <row r="10" spans="1:11" ht="15" customHeight="1">
      <c r="A10" s="10" t="s">
        <v>9</v>
      </c>
      <c r="B10" s="237" t="s">
        <v>10</v>
      </c>
      <c r="C10" s="237"/>
      <c r="D10" s="237"/>
      <c r="E10" s="237"/>
      <c r="F10" s="237"/>
      <c r="G10" s="179" t="s">
        <v>11</v>
      </c>
      <c r="H10" s="179"/>
      <c r="I10" s="179"/>
      <c r="J10" s="11"/>
      <c r="K10" s="2" t="s">
        <v>12</v>
      </c>
    </row>
    <row r="11" spans="1:11" ht="15" customHeight="1">
      <c r="A11" s="12" t="s">
        <v>13</v>
      </c>
      <c r="B11" s="248" t="s">
        <v>14</v>
      </c>
      <c r="C11" s="248"/>
      <c r="D11" s="248"/>
      <c r="E11" s="248"/>
      <c r="F11" s="248"/>
      <c r="G11" s="244" t="s">
        <v>15</v>
      </c>
      <c r="H11" s="244"/>
      <c r="I11" s="244"/>
      <c r="J11" s="4"/>
      <c r="K11" s="2" t="s">
        <v>16</v>
      </c>
    </row>
    <row r="12" spans="1:11" ht="15" customHeight="1">
      <c r="A12" s="10" t="s">
        <v>17</v>
      </c>
      <c r="B12" s="13" t="s">
        <v>18</v>
      </c>
      <c r="C12" s="14"/>
      <c r="D12" s="14"/>
      <c r="E12" s="14"/>
      <c r="F12" s="14"/>
      <c r="G12" s="244">
        <v>12</v>
      </c>
      <c r="H12" s="244"/>
      <c r="I12" s="244"/>
      <c r="J12" s="4"/>
      <c r="K12" s="2" t="s">
        <v>19</v>
      </c>
    </row>
    <row r="13" spans="1:11" ht="15" customHeight="1">
      <c r="A13" s="204"/>
      <c r="B13" s="204"/>
      <c r="C13" s="204"/>
      <c r="D13" s="204"/>
      <c r="E13" s="204"/>
      <c r="F13" s="204"/>
      <c r="G13" s="204"/>
      <c r="H13" s="204"/>
      <c r="I13" s="204"/>
      <c r="J13" s="4"/>
    </row>
    <row r="14" spans="1:11" ht="15" customHeight="1">
      <c r="A14" s="242" t="s">
        <v>20</v>
      </c>
      <c r="B14" s="242"/>
      <c r="C14" s="242"/>
      <c r="D14" s="242"/>
      <c r="E14" s="242"/>
      <c r="F14" s="242"/>
      <c r="G14" s="242"/>
      <c r="H14" s="242"/>
      <c r="I14" s="242"/>
      <c r="J14" s="4"/>
    </row>
    <row r="15" spans="1:11" ht="15" customHeight="1">
      <c r="A15" s="10">
        <v>1</v>
      </c>
      <c r="B15" s="237" t="s">
        <v>21</v>
      </c>
      <c r="C15" s="237"/>
      <c r="D15" s="237"/>
      <c r="E15" s="237"/>
      <c r="F15" s="237"/>
      <c r="G15" s="237"/>
      <c r="H15" s="244" t="s">
        <v>22</v>
      </c>
      <c r="I15" s="244"/>
      <c r="J15" s="4"/>
      <c r="K15" s="2" t="s">
        <v>23</v>
      </c>
    </row>
    <row r="16" spans="1:11" ht="15" customHeight="1">
      <c r="A16" s="10">
        <v>2</v>
      </c>
      <c r="B16" s="237" t="s">
        <v>24</v>
      </c>
      <c r="C16" s="237"/>
      <c r="D16" s="237"/>
      <c r="E16" s="237"/>
      <c r="F16" s="237"/>
      <c r="G16" s="237"/>
      <c r="H16" s="244">
        <v>3302.54</v>
      </c>
      <c r="I16" s="244"/>
      <c r="J16" s="4"/>
      <c r="K16" s="2" t="s">
        <v>25</v>
      </c>
    </row>
    <row r="17" spans="1:22" ht="15" customHeight="1">
      <c r="A17" s="10">
        <v>1</v>
      </c>
      <c r="B17" s="13" t="s">
        <v>26</v>
      </c>
      <c r="C17" s="241" t="s">
        <v>237</v>
      </c>
      <c r="D17" s="241"/>
      <c r="E17" s="241"/>
      <c r="F17" s="241"/>
      <c r="G17" s="241"/>
      <c r="H17" s="241"/>
      <c r="I17" s="241"/>
      <c r="J17" s="4"/>
      <c r="K17" s="2" t="s">
        <v>28</v>
      </c>
    </row>
    <row r="18" spans="1:22" ht="15" customHeight="1">
      <c r="A18" s="204"/>
      <c r="B18" s="204"/>
      <c r="C18" s="204"/>
      <c r="D18" s="204"/>
      <c r="E18" s="204"/>
      <c r="F18" s="204"/>
      <c r="G18" s="204"/>
      <c r="H18" s="204"/>
      <c r="I18" s="204"/>
      <c r="J18" s="4"/>
    </row>
    <row r="19" spans="1:22" ht="15" customHeight="1">
      <c r="A19" s="242" t="s">
        <v>29</v>
      </c>
      <c r="B19" s="242"/>
      <c r="C19" s="242"/>
      <c r="D19" s="242"/>
      <c r="E19" s="242"/>
      <c r="F19" s="242"/>
      <c r="G19" s="242"/>
      <c r="H19" s="242"/>
      <c r="I19" s="242"/>
      <c r="J19" s="15"/>
    </row>
    <row r="20" spans="1:22" ht="15" customHeight="1">
      <c r="A20" s="204" t="s">
        <v>30</v>
      </c>
      <c r="B20" s="204"/>
      <c r="C20" s="204"/>
      <c r="D20" s="204"/>
      <c r="E20" s="204"/>
      <c r="F20" s="204"/>
      <c r="G20" s="204"/>
      <c r="H20" s="204"/>
      <c r="I20" s="204"/>
      <c r="J20" s="4"/>
    </row>
    <row r="21" spans="1:22" ht="15" customHeight="1">
      <c r="A21" s="243" t="s">
        <v>31</v>
      </c>
      <c r="B21" s="243"/>
      <c r="C21" s="243"/>
      <c r="D21" s="243"/>
      <c r="E21" s="243"/>
      <c r="F21" s="243"/>
      <c r="G21" s="243"/>
      <c r="H21" s="243"/>
      <c r="I21" s="243"/>
      <c r="J21" s="16"/>
    </row>
    <row r="22" spans="1:22" ht="15" customHeight="1">
      <c r="A22" s="200" t="s">
        <v>32</v>
      </c>
      <c r="B22" s="200"/>
      <c r="C22" s="200"/>
      <c r="D22" s="200"/>
      <c r="E22" s="200"/>
      <c r="F22" s="200"/>
      <c r="G22" s="200"/>
      <c r="H22" s="200"/>
      <c r="I22" s="200"/>
      <c r="J22" s="16"/>
    </row>
    <row r="23" spans="1:22" ht="15" customHeight="1">
      <c r="A23" s="17">
        <v>1</v>
      </c>
      <c r="B23" s="208" t="s">
        <v>33</v>
      </c>
      <c r="C23" s="208"/>
      <c r="D23" s="208"/>
      <c r="E23" s="208"/>
      <c r="F23" s="208"/>
      <c r="G23" s="208"/>
      <c r="H23" s="238" t="s">
        <v>231</v>
      </c>
      <c r="I23" s="238"/>
      <c r="J23" s="16"/>
      <c r="K23" s="2" t="s">
        <v>35</v>
      </c>
    </row>
    <row r="24" spans="1:22" ht="15" customHeight="1">
      <c r="A24" s="17">
        <v>2</v>
      </c>
      <c r="B24" s="208" t="s">
        <v>36</v>
      </c>
      <c r="C24" s="208"/>
      <c r="D24" s="208"/>
      <c r="E24" s="208"/>
      <c r="F24" s="208"/>
      <c r="G24" s="208"/>
      <c r="H24" s="238" t="s">
        <v>238</v>
      </c>
      <c r="I24" s="238"/>
      <c r="J24" s="16"/>
      <c r="K24" s="2" t="s">
        <v>38</v>
      </c>
    </row>
    <row r="25" spans="1:22" ht="15" customHeight="1">
      <c r="A25" s="17">
        <v>3</v>
      </c>
      <c r="B25" s="208" t="s">
        <v>39</v>
      </c>
      <c r="C25" s="208"/>
      <c r="D25" s="208"/>
      <c r="E25" s="208"/>
      <c r="F25" s="208"/>
      <c r="G25" s="208"/>
      <c r="H25" s="240">
        <v>1584.54</v>
      </c>
      <c r="I25" s="240"/>
      <c r="J25" s="18"/>
      <c r="K25" s="2" t="s">
        <v>40</v>
      </c>
    </row>
    <row r="26" spans="1:22" ht="15" customHeight="1">
      <c r="A26" s="17">
        <v>4</v>
      </c>
      <c r="B26" s="208" t="s">
        <v>41</v>
      </c>
      <c r="C26" s="208"/>
      <c r="D26" s="208"/>
      <c r="E26" s="208"/>
      <c r="F26" s="208"/>
      <c r="G26" s="208"/>
      <c r="H26" s="238" t="s">
        <v>280</v>
      </c>
      <c r="I26" s="238"/>
      <c r="J26" s="19"/>
      <c r="K26" s="2" t="s">
        <v>42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ht="15" customHeight="1">
      <c r="A27" s="17">
        <v>5</v>
      </c>
      <c r="B27" s="208" t="s">
        <v>43</v>
      </c>
      <c r="C27" s="208"/>
      <c r="D27" s="208"/>
      <c r="E27" s="208"/>
      <c r="F27" s="208"/>
      <c r="G27" s="208"/>
      <c r="H27" s="239">
        <v>44662</v>
      </c>
      <c r="I27" s="239"/>
      <c r="J27" s="19"/>
      <c r="K27" s="2" t="s">
        <v>44</v>
      </c>
    </row>
    <row r="28" spans="1:22" ht="15" customHeight="1">
      <c r="A28" s="231"/>
      <c r="B28" s="231"/>
      <c r="C28" s="231"/>
      <c r="D28" s="231"/>
      <c r="E28" s="231"/>
      <c r="F28" s="231"/>
      <c r="G28" s="231"/>
      <c r="H28" s="231"/>
      <c r="I28" s="231"/>
      <c r="J28" s="4"/>
    </row>
    <row r="29" spans="1:22" ht="15" customHeight="1">
      <c r="A29" s="198" t="s">
        <v>45</v>
      </c>
      <c r="B29" s="198"/>
      <c r="C29" s="198"/>
      <c r="D29" s="198"/>
      <c r="E29" s="198"/>
      <c r="F29" s="198"/>
      <c r="G29" s="198"/>
      <c r="H29" s="198"/>
      <c r="I29" s="198"/>
      <c r="J29" s="21"/>
    </row>
    <row r="30" spans="1:22" ht="15" customHeight="1">
      <c r="A30" s="22">
        <v>1</v>
      </c>
      <c r="B30" s="200" t="s">
        <v>46</v>
      </c>
      <c r="C30" s="200"/>
      <c r="D30" s="200"/>
      <c r="E30" s="200"/>
      <c r="F30" s="200"/>
      <c r="G30" s="200"/>
      <c r="H30" s="236" t="s">
        <v>47</v>
      </c>
      <c r="I30" s="236"/>
      <c r="J30" s="23"/>
    </row>
    <row r="31" spans="1:22" ht="15" customHeight="1">
      <c r="A31" s="17" t="s">
        <v>5</v>
      </c>
      <c r="B31" s="237" t="s">
        <v>48</v>
      </c>
      <c r="C31" s="237"/>
      <c r="D31" s="237"/>
      <c r="E31" s="237"/>
      <c r="F31" s="237"/>
      <c r="G31" s="237"/>
      <c r="H31" s="191">
        <v>1584.54</v>
      </c>
      <c r="I31" s="191"/>
      <c r="J31" s="24">
        <f>((H31/(H25/220)))</f>
        <v>220</v>
      </c>
      <c r="K31" s="227" t="s">
        <v>49</v>
      </c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</row>
    <row r="32" spans="1:22" ht="39" customHeight="1">
      <c r="A32" s="25" t="s">
        <v>9</v>
      </c>
      <c r="B32" s="26" t="s">
        <v>50</v>
      </c>
      <c r="C32" s="27"/>
      <c r="D32" s="28" t="s">
        <v>51</v>
      </c>
      <c r="E32" s="28" t="s">
        <v>52</v>
      </c>
      <c r="F32" s="27"/>
      <c r="G32" s="29"/>
      <c r="H32" s="191">
        <f>IF(E32="N",0,H31*0.3)</f>
        <v>0</v>
      </c>
      <c r="I32" s="191"/>
      <c r="J32" s="30"/>
      <c r="K32" s="230" t="s">
        <v>53</v>
      </c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</row>
    <row r="33" spans="1:22" ht="55.5" customHeight="1">
      <c r="A33" s="25" t="s">
        <v>13</v>
      </c>
      <c r="B33" s="26" t="s">
        <v>54</v>
      </c>
      <c r="C33" s="27"/>
      <c r="D33" s="28" t="s">
        <v>51</v>
      </c>
      <c r="E33" s="28" t="s">
        <v>52</v>
      </c>
      <c r="F33" s="31">
        <v>0.2</v>
      </c>
      <c r="G33" s="32"/>
      <c r="H33" s="234">
        <f>IF(E33="N",0,F33*H31)</f>
        <v>0</v>
      </c>
      <c r="I33" s="234"/>
      <c r="J33" s="30"/>
      <c r="K33" s="33" t="s">
        <v>55</v>
      </c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ht="15" customHeight="1">
      <c r="A34" s="17" t="s">
        <v>17</v>
      </c>
      <c r="B34" s="235" t="s">
        <v>56</v>
      </c>
      <c r="C34" s="235"/>
      <c r="D34" s="235"/>
      <c r="E34" s="235"/>
      <c r="F34" s="235"/>
      <c r="G34" s="235"/>
      <c r="H34" s="191"/>
      <c r="I34" s="191"/>
      <c r="J34" s="35"/>
      <c r="K34" s="227"/>
      <c r="L34" s="227"/>
    </row>
    <row r="35" spans="1:22" ht="15" customHeight="1">
      <c r="A35" s="17" t="s">
        <v>57</v>
      </c>
      <c r="B35" s="232" t="s">
        <v>58</v>
      </c>
      <c r="C35" s="232"/>
      <c r="D35" s="232"/>
      <c r="E35" s="232"/>
      <c r="F35" s="232"/>
      <c r="G35" s="232"/>
      <c r="H35" s="191"/>
      <c r="I35" s="191"/>
      <c r="J35" s="35"/>
      <c r="K35" s="227"/>
      <c r="L35" s="227"/>
      <c r="P35" s="36"/>
    </row>
    <row r="36" spans="1:22" ht="15" customHeight="1">
      <c r="A36" s="10" t="s">
        <v>59</v>
      </c>
      <c r="B36" s="232" t="s">
        <v>60</v>
      </c>
      <c r="C36" s="232"/>
      <c r="D36" s="232"/>
      <c r="E36" s="232"/>
      <c r="F36" s="232"/>
      <c r="G36" s="232"/>
      <c r="H36" s="199"/>
      <c r="I36" s="199"/>
      <c r="J36" s="37"/>
      <c r="K36" s="227"/>
      <c r="L36" s="227"/>
      <c r="N36" s="38"/>
    </row>
    <row r="37" spans="1:22" ht="15" customHeight="1">
      <c r="A37" s="17" t="s">
        <v>61</v>
      </c>
      <c r="B37" s="208" t="s">
        <v>233</v>
      </c>
      <c r="C37" s="208"/>
      <c r="D37" s="208"/>
      <c r="E37" s="208"/>
      <c r="F37" s="208"/>
      <c r="G37" s="208"/>
      <c r="H37" s="233">
        <v>0</v>
      </c>
      <c r="I37" s="233"/>
      <c r="J37" s="39"/>
      <c r="K37" s="227" t="s">
        <v>234</v>
      </c>
      <c r="L37" s="227"/>
    </row>
    <row r="38" spans="1:22" ht="15" customHeight="1">
      <c r="A38" s="201" t="s">
        <v>63</v>
      </c>
      <c r="B38" s="201"/>
      <c r="C38" s="201"/>
      <c r="D38" s="201"/>
      <c r="E38" s="201"/>
      <c r="F38" s="201"/>
      <c r="G38" s="201"/>
      <c r="H38" s="209">
        <f>SUM(H31:I37)</f>
        <v>1584.54</v>
      </c>
      <c r="I38" s="209"/>
      <c r="J38" s="40"/>
      <c r="K38" s="2" t="s">
        <v>64</v>
      </c>
    </row>
    <row r="39" spans="1:22" ht="15" customHeight="1">
      <c r="A39" s="231"/>
      <c r="B39" s="231"/>
      <c r="C39" s="231"/>
      <c r="D39" s="231"/>
      <c r="E39" s="231"/>
      <c r="F39" s="231"/>
      <c r="G39" s="231"/>
      <c r="H39" s="231"/>
      <c r="I39" s="231"/>
      <c r="J39" s="4"/>
    </row>
    <row r="40" spans="1:22" ht="15" customHeight="1">
      <c r="A40" s="198" t="s">
        <v>65</v>
      </c>
      <c r="B40" s="198"/>
      <c r="C40" s="198"/>
      <c r="D40" s="198"/>
      <c r="E40" s="198"/>
      <c r="F40" s="198"/>
      <c r="G40" s="198"/>
      <c r="H40" s="198"/>
      <c r="I40" s="198"/>
      <c r="J40" s="4"/>
    </row>
    <row r="41" spans="1:22" ht="15" customHeight="1">
      <c r="A41" s="200" t="s">
        <v>66</v>
      </c>
      <c r="B41" s="200"/>
      <c r="C41" s="200"/>
      <c r="D41" s="200"/>
      <c r="E41" s="200"/>
      <c r="F41" s="200"/>
      <c r="G41" s="200"/>
      <c r="H41" s="200"/>
      <c r="I41" s="200"/>
      <c r="J41" s="4"/>
    </row>
    <row r="42" spans="1:22" ht="15" customHeight="1">
      <c r="A42" s="22" t="s">
        <v>67</v>
      </c>
      <c r="B42" s="200" t="s">
        <v>68</v>
      </c>
      <c r="C42" s="200"/>
      <c r="D42" s="200"/>
      <c r="E42" s="200"/>
      <c r="F42" s="200"/>
      <c r="G42" s="200"/>
      <c r="H42" s="22" t="s">
        <v>69</v>
      </c>
      <c r="I42" s="41" t="s">
        <v>47</v>
      </c>
      <c r="J42" s="4"/>
    </row>
    <row r="43" spans="1:22" ht="15" customHeight="1">
      <c r="A43" s="17" t="s">
        <v>5</v>
      </c>
      <c r="B43" s="226" t="s">
        <v>70</v>
      </c>
      <c r="C43" s="226"/>
      <c r="D43" s="226"/>
      <c r="E43" s="226"/>
      <c r="F43" s="226"/>
      <c r="G43" s="226"/>
      <c r="H43" s="42">
        <f>1/12</f>
        <v>8.3333333333333329E-2</v>
      </c>
      <c r="I43" s="43">
        <f>H43*H38</f>
        <v>132.04499999999999</v>
      </c>
      <c r="J43" s="4"/>
      <c r="K43" s="227" t="s">
        <v>71</v>
      </c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</row>
    <row r="44" spans="1:22" ht="25.9" customHeight="1">
      <c r="A44" s="17" t="s">
        <v>9</v>
      </c>
      <c r="B44" s="228" t="s">
        <v>72</v>
      </c>
      <c r="C44" s="228"/>
      <c r="D44" s="228"/>
      <c r="E44" s="228"/>
      <c r="F44" s="228"/>
      <c r="G44" s="228"/>
      <c r="H44" s="44">
        <f>(1/12)+(1/3/12)</f>
        <v>0.1111111111111111</v>
      </c>
      <c r="I44" s="43">
        <f>H44*H38</f>
        <v>176.05999999999997</v>
      </c>
      <c r="J44" s="4"/>
      <c r="K44" s="227" t="s">
        <v>73</v>
      </c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</row>
    <row r="45" spans="1:22" ht="37.5" customHeight="1">
      <c r="A45" s="25" t="s">
        <v>13</v>
      </c>
      <c r="B45" s="229" t="s">
        <v>74</v>
      </c>
      <c r="C45" s="229"/>
      <c r="D45" s="229"/>
      <c r="E45" s="229"/>
      <c r="F45" s="229"/>
      <c r="G45" s="229"/>
      <c r="H45" s="45">
        <f>(H43+H44)*H58</f>
        <v>7.1555555555555553E-2</v>
      </c>
      <c r="I45" s="46">
        <f>H45*H38</f>
        <v>113.38263999999999</v>
      </c>
      <c r="J45" s="4"/>
      <c r="K45" s="230" t="s">
        <v>75</v>
      </c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</row>
    <row r="46" spans="1:22" ht="15" customHeight="1">
      <c r="A46" s="201" t="s">
        <v>76</v>
      </c>
      <c r="B46" s="201"/>
      <c r="C46" s="201"/>
      <c r="D46" s="201"/>
      <c r="E46" s="201"/>
      <c r="F46" s="201"/>
      <c r="G46" s="201"/>
      <c r="H46" s="209">
        <f>SUM(I43:I45)</f>
        <v>421.48763999999994</v>
      </c>
      <c r="I46" s="209"/>
      <c r="J46" s="4"/>
      <c r="K46" s="2" t="s">
        <v>77</v>
      </c>
    </row>
    <row r="47" spans="1:22" ht="15" customHeight="1">
      <c r="A47" s="210"/>
      <c r="B47" s="210"/>
      <c r="C47" s="210"/>
      <c r="D47" s="210"/>
      <c r="E47" s="210"/>
      <c r="F47" s="210"/>
      <c r="G47" s="210"/>
      <c r="H47" s="210"/>
      <c r="I47" s="210"/>
      <c r="J47" s="4"/>
    </row>
    <row r="48" spans="1:22" ht="15" customHeight="1">
      <c r="A48" s="200" t="s">
        <v>78</v>
      </c>
      <c r="B48" s="200"/>
      <c r="C48" s="200"/>
      <c r="D48" s="200"/>
      <c r="E48" s="200"/>
      <c r="F48" s="200"/>
      <c r="G48" s="200"/>
      <c r="H48" s="200"/>
      <c r="I48" s="200"/>
      <c r="J48" s="4"/>
    </row>
    <row r="49" spans="1:37" ht="15" customHeight="1">
      <c r="A49" s="22" t="s">
        <v>79</v>
      </c>
      <c r="B49" s="200" t="s">
        <v>80</v>
      </c>
      <c r="C49" s="200"/>
      <c r="D49" s="200"/>
      <c r="E49" s="200"/>
      <c r="F49" s="200"/>
      <c r="G49" s="200"/>
      <c r="H49" s="22" t="s">
        <v>69</v>
      </c>
      <c r="I49" s="41" t="s">
        <v>47</v>
      </c>
      <c r="J49" s="4"/>
    </row>
    <row r="50" spans="1:37" ht="15" customHeight="1">
      <c r="A50" s="17" t="s">
        <v>5</v>
      </c>
      <c r="B50" s="208" t="s">
        <v>81</v>
      </c>
      <c r="C50" s="208"/>
      <c r="D50" s="208"/>
      <c r="E50" s="208"/>
      <c r="F50" s="208"/>
      <c r="G50" s="208"/>
      <c r="H50" s="47">
        <v>0.2</v>
      </c>
      <c r="I50" s="48">
        <f t="shared" ref="I50:I57" si="0">H50*$H$38</f>
        <v>316.90800000000002</v>
      </c>
      <c r="J50" s="4"/>
      <c r="K50" s="2" t="s">
        <v>82</v>
      </c>
    </row>
    <row r="51" spans="1:37" ht="15" customHeight="1">
      <c r="A51" s="17" t="s">
        <v>9</v>
      </c>
      <c r="B51" s="208" t="s">
        <v>83</v>
      </c>
      <c r="C51" s="208"/>
      <c r="D51" s="208"/>
      <c r="E51" s="208"/>
      <c r="F51" s="208"/>
      <c r="G51" s="208"/>
      <c r="H51" s="47">
        <v>2.5000000000000001E-2</v>
      </c>
      <c r="I51" s="48">
        <f t="shared" si="0"/>
        <v>39.613500000000002</v>
      </c>
      <c r="J51" s="4"/>
      <c r="K51" s="2" t="s">
        <v>84</v>
      </c>
    </row>
    <row r="52" spans="1:37" ht="42.2" customHeight="1">
      <c r="A52" s="49" t="s">
        <v>13</v>
      </c>
      <c r="B52" s="225" t="s">
        <v>85</v>
      </c>
      <c r="C52" s="225"/>
      <c r="D52" s="25" t="s">
        <v>86</v>
      </c>
      <c r="E52" s="50">
        <v>3</v>
      </c>
      <c r="F52" s="51" t="s">
        <v>87</v>
      </c>
      <c r="G52" s="50">
        <v>1</v>
      </c>
      <c r="H52" s="52">
        <f>E52*G52/100</f>
        <v>0.03</v>
      </c>
      <c r="I52" s="53">
        <f t="shared" si="0"/>
        <v>47.536199999999994</v>
      </c>
      <c r="J52" s="4"/>
      <c r="K52" s="2" t="s">
        <v>88</v>
      </c>
    </row>
    <row r="53" spans="1:37" ht="15" customHeight="1">
      <c r="A53" s="49" t="s">
        <v>17</v>
      </c>
      <c r="B53" s="208" t="s">
        <v>89</v>
      </c>
      <c r="C53" s="208"/>
      <c r="D53" s="208"/>
      <c r="E53" s="208"/>
      <c r="F53" s="208"/>
      <c r="G53" s="208"/>
      <c r="H53" s="47">
        <v>1.4999999999999999E-2</v>
      </c>
      <c r="I53" s="48">
        <f t="shared" si="0"/>
        <v>23.768099999999997</v>
      </c>
      <c r="J53" s="4"/>
      <c r="K53" s="2" t="s">
        <v>90</v>
      </c>
    </row>
    <row r="54" spans="1:37" ht="15" customHeight="1">
      <c r="A54" s="17" t="s">
        <v>57</v>
      </c>
      <c r="B54" s="208" t="s">
        <v>91</v>
      </c>
      <c r="C54" s="208"/>
      <c r="D54" s="208"/>
      <c r="E54" s="208"/>
      <c r="F54" s="208"/>
      <c r="G54" s="208"/>
      <c r="H54" s="54">
        <v>0.01</v>
      </c>
      <c r="I54" s="48">
        <f t="shared" si="0"/>
        <v>15.8454</v>
      </c>
      <c r="J54" s="4"/>
      <c r="K54" s="2" t="s">
        <v>92</v>
      </c>
    </row>
    <row r="55" spans="1:37" ht="15" customHeight="1">
      <c r="A55" s="17" t="s">
        <v>59</v>
      </c>
      <c r="B55" s="208" t="s">
        <v>93</v>
      </c>
      <c r="C55" s="208"/>
      <c r="D55" s="208"/>
      <c r="E55" s="208"/>
      <c r="F55" s="208"/>
      <c r="G55" s="208"/>
      <c r="H55" s="47">
        <v>6.0000000000000001E-3</v>
      </c>
      <c r="I55" s="48">
        <f t="shared" si="0"/>
        <v>9.5072399999999995</v>
      </c>
      <c r="J55" s="4"/>
      <c r="K55" s="2" t="s">
        <v>94</v>
      </c>
    </row>
    <row r="56" spans="1:37">
      <c r="A56" s="17" t="s">
        <v>61</v>
      </c>
      <c r="B56" s="208" t="s">
        <v>95</v>
      </c>
      <c r="C56" s="208"/>
      <c r="D56" s="208"/>
      <c r="E56" s="208"/>
      <c r="F56" s="208"/>
      <c r="G56" s="208"/>
      <c r="H56" s="47">
        <v>2E-3</v>
      </c>
      <c r="I56" s="48">
        <f t="shared" si="0"/>
        <v>3.1690800000000001</v>
      </c>
      <c r="J56" s="4"/>
      <c r="K56" s="2" t="s">
        <v>96</v>
      </c>
    </row>
    <row r="57" spans="1:37" ht="15" customHeight="1">
      <c r="A57" s="17" t="s">
        <v>97</v>
      </c>
      <c r="B57" s="208" t="s">
        <v>98</v>
      </c>
      <c r="C57" s="208"/>
      <c r="D57" s="208"/>
      <c r="E57" s="208"/>
      <c r="F57" s="208"/>
      <c r="G57" s="208"/>
      <c r="H57" s="54">
        <v>0.08</v>
      </c>
      <c r="I57" s="48">
        <f t="shared" si="0"/>
        <v>126.7632</v>
      </c>
      <c r="J57" s="4"/>
      <c r="K57" s="2" t="s">
        <v>99</v>
      </c>
    </row>
    <row r="58" spans="1:37" ht="15" customHeight="1">
      <c r="A58" s="201" t="s">
        <v>100</v>
      </c>
      <c r="B58" s="201"/>
      <c r="C58" s="201"/>
      <c r="D58" s="201"/>
      <c r="E58" s="201"/>
      <c r="F58" s="201"/>
      <c r="G58" s="201"/>
      <c r="H58" s="55">
        <f>SUM(H50:H57)</f>
        <v>0.36800000000000005</v>
      </c>
      <c r="I58" s="56">
        <f>SUM(I50:I57)</f>
        <v>583.11072000000001</v>
      </c>
      <c r="J58" s="4"/>
      <c r="K58" s="2" t="s">
        <v>101</v>
      </c>
    </row>
    <row r="59" spans="1:37" ht="15" customHeight="1">
      <c r="A59" s="210"/>
      <c r="B59" s="210"/>
      <c r="C59" s="210"/>
      <c r="D59" s="210"/>
      <c r="E59" s="210"/>
      <c r="F59" s="210"/>
      <c r="G59" s="210"/>
      <c r="H59" s="210"/>
      <c r="I59" s="210"/>
      <c r="J59" s="4"/>
    </row>
    <row r="60" spans="1:37" ht="15" customHeight="1">
      <c r="A60" s="201" t="s">
        <v>102</v>
      </c>
      <c r="B60" s="201"/>
      <c r="C60" s="201"/>
      <c r="D60" s="201"/>
      <c r="E60" s="201"/>
      <c r="F60" s="201"/>
      <c r="G60" s="201"/>
      <c r="H60" s="201"/>
      <c r="I60" s="201"/>
      <c r="J60" s="4"/>
    </row>
    <row r="61" spans="1:37" ht="15" customHeight="1" thickBot="1">
      <c r="A61" s="22" t="s">
        <v>103</v>
      </c>
      <c r="B61" s="200" t="s">
        <v>104</v>
      </c>
      <c r="C61" s="200"/>
      <c r="D61" s="200"/>
      <c r="E61" s="200"/>
      <c r="F61" s="200"/>
      <c r="G61" s="200"/>
      <c r="H61" s="201" t="s">
        <v>47</v>
      </c>
      <c r="I61" s="201"/>
      <c r="J61" s="57"/>
    </row>
    <row r="62" spans="1:37" ht="19.5" customHeight="1" thickBot="1">
      <c r="A62" s="221" t="s">
        <v>5</v>
      </c>
      <c r="B62" s="223" t="s">
        <v>105</v>
      </c>
      <c r="C62" s="17" t="s">
        <v>106</v>
      </c>
      <c r="D62" s="17" t="s">
        <v>107</v>
      </c>
      <c r="E62" s="17" t="s">
        <v>108</v>
      </c>
      <c r="F62" s="17" t="s">
        <v>109</v>
      </c>
      <c r="G62" s="17" t="s">
        <v>110</v>
      </c>
      <c r="H62" s="224">
        <f>IF(C63="N",0,(D63*E63*F63)-G63)</f>
        <v>115.24760000000003</v>
      </c>
      <c r="I62" s="224"/>
      <c r="J62" s="30"/>
      <c r="K62" s="2" t="s">
        <v>111</v>
      </c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</row>
    <row r="63" spans="1:37" ht="18.2" customHeight="1">
      <c r="A63" s="221"/>
      <c r="B63" s="221"/>
      <c r="C63" s="17" t="s">
        <v>112</v>
      </c>
      <c r="D63" s="58">
        <v>4.78</v>
      </c>
      <c r="E63" s="17">
        <v>2</v>
      </c>
      <c r="F63" s="17">
        <v>22</v>
      </c>
      <c r="G63" s="58">
        <f>H31*0.06</f>
        <v>95.072399999999988</v>
      </c>
      <c r="H63" s="220">
        <f>IF(H62&gt;=0,H62,0)</f>
        <v>115.24760000000003</v>
      </c>
      <c r="I63" s="220"/>
      <c r="J63" s="30"/>
      <c r="K63" s="2" t="s">
        <v>113</v>
      </c>
      <c r="Z63" s="59"/>
      <c r="AA63" s="60"/>
      <c r="AB63" s="61"/>
      <c r="AC63" s="62"/>
      <c r="AD63" s="63"/>
      <c r="AE63" s="62"/>
      <c r="AF63" s="63"/>
      <c r="AG63" s="62"/>
      <c r="AH63" s="63"/>
      <c r="AI63" s="62"/>
      <c r="AJ63" s="63"/>
      <c r="AK63" s="62"/>
    </row>
    <row r="64" spans="1:37" ht="15" customHeight="1">
      <c r="A64" s="221" t="s">
        <v>9</v>
      </c>
      <c r="B64" s="221" t="s">
        <v>114</v>
      </c>
      <c r="C64" s="221"/>
      <c r="D64" s="17" t="s">
        <v>106</v>
      </c>
      <c r="E64" s="17" t="s">
        <v>107</v>
      </c>
      <c r="F64" s="17" t="s">
        <v>109</v>
      </c>
      <c r="G64" s="17" t="s">
        <v>110</v>
      </c>
      <c r="H64" s="222">
        <f>IF(D65="N",0,(E65*F65)-G65)</f>
        <v>415.8</v>
      </c>
      <c r="I64" s="222"/>
      <c r="J64" s="30"/>
      <c r="K64" s="2" t="s">
        <v>115</v>
      </c>
      <c r="Z64" s="64"/>
      <c r="AA64" s="65"/>
      <c r="AB64" s="64"/>
      <c r="AC64" s="66"/>
      <c r="AD64" s="64"/>
      <c r="AE64" s="66"/>
      <c r="AF64" s="64"/>
      <c r="AG64" s="66"/>
      <c r="AH64" s="64"/>
      <c r="AI64" s="66"/>
      <c r="AJ64" s="64"/>
      <c r="AK64" s="66"/>
    </row>
    <row r="65" spans="1:37" ht="15" customHeight="1" thickBot="1">
      <c r="A65" s="221"/>
      <c r="B65" s="221"/>
      <c r="C65" s="221"/>
      <c r="D65" s="17" t="s">
        <v>106</v>
      </c>
      <c r="E65" s="58">
        <v>21</v>
      </c>
      <c r="F65" s="17">
        <v>22</v>
      </c>
      <c r="G65" s="58">
        <v>46.2</v>
      </c>
      <c r="H65" s="222"/>
      <c r="I65" s="222"/>
      <c r="J65" s="30"/>
      <c r="K65" s="2" t="s">
        <v>116</v>
      </c>
      <c r="Z65" s="67"/>
      <c r="AA65" s="68"/>
      <c r="AB65" s="67"/>
      <c r="AC65" s="69"/>
      <c r="AD65" s="67"/>
      <c r="AE65" s="69"/>
      <c r="AF65" s="67"/>
      <c r="AG65" s="69"/>
      <c r="AH65" s="67"/>
      <c r="AI65" s="69"/>
      <c r="AJ65" s="67"/>
      <c r="AK65" s="69"/>
    </row>
    <row r="66" spans="1:37" ht="15" customHeight="1">
      <c r="A66" s="17" t="s">
        <v>13</v>
      </c>
      <c r="B66" s="190" t="s">
        <v>117</v>
      </c>
      <c r="C66" s="190"/>
      <c r="D66" s="190"/>
      <c r="E66" s="190"/>
      <c r="F66" s="190"/>
      <c r="G66" s="190"/>
      <c r="H66" s="191"/>
      <c r="I66" s="191"/>
      <c r="J66" s="70"/>
      <c r="K66" s="2" t="s">
        <v>118</v>
      </c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</row>
    <row r="67" spans="1:37" ht="15" customHeight="1">
      <c r="A67" s="17" t="s">
        <v>17</v>
      </c>
      <c r="B67" s="190" t="s">
        <v>119</v>
      </c>
      <c r="C67" s="190"/>
      <c r="D67" s="190"/>
      <c r="E67" s="190"/>
      <c r="F67" s="190"/>
      <c r="G67" s="190"/>
      <c r="H67" s="212">
        <v>0</v>
      </c>
      <c r="I67" s="212"/>
      <c r="J67" s="30"/>
      <c r="K67" s="2" t="s">
        <v>120</v>
      </c>
      <c r="Z67" s="71"/>
      <c r="AA67" s="71"/>
      <c r="AB67" s="71"/>
      <c r="AC67" s="71"/>
      <c r="AD67" s="71"/>
      <c r="AE67" s="71"/>
      <c r="AF67" s="71"/>
      <c r="AG67" s="71"/>
      <c r="AH67" s="72"/>
      <c r="AI67" s="71"/>
      <c r="AJ67" s="71"/>
      <c r="AK67" s="71"/>
    </row>
    <row r="68" spans="1:37" ht="15" customHeight="1">
      <c r="A68" s="17" t="s">
        <v>57</v>
      </c>
      <c r="B68" s="214" t="s">
        <v>121</v>
      </c>
      <c r="C68" s="215"/>
      <c r="D68" s="215"/>
      <c r="E68" s="215"/>
      <c r="F68" s="215"/>
      <c r="G68" s="216"/>
      <c r="H68" s="217">
        <v>17</v>
      </c>
      <c r="I68" s="218"/>
      <c r="J68" s="30"/>
      <c r="Z68" s="71"/>
      <c r="AA68" s="71"/>
      <c r="AB68" s="71"/>
      <c r="AC68" s="71"/>
      <c r="AD68" s="71"/>
      <c r="AE68" s="71"/>
      <c r="AF68" s="71"/>
      <c r="AG68" s="71"/>
      <c r="AH68" s="72"/>
      <c r="AI68" s="71"/>
      <c r="AJ68" s="71"/>
      <c r="AK68" s="71"/>
    </row>
    <row r="69" spans="1:37" ht="15" customHeight="1">
      <c r="A69" s="17" t="s">
        <v>59</v>
      </c>
      <c r="B69" s="190" t="s">
        <v>122</v>
      </c>
      <c r="C69" s="190"/>
      <c r="D69" s="190"/>
      <c r="E69" s="190"/>
      <c r="F69" s="190"/>
      <c r="G69" s="190"/>
      <c r="H69" s="212">
        <v>0</v>
      </c>
      <c r="I69" s="212"/>
      <c r="J69" s="30"/>
      <c r="Z69" s="71"/>
      <c r="AA69" s="71"/>
      <c r="AB69" s="71"/>
      <c r="AC69" s="71"/>
      <c r="AD69" s="71"/>
      <c r="AE69" s="71"/>
      <c r="AF69" s="71"/>
      <c r="AG69" s="71"/>
      <c r="AH69" s="72"/>
      <c r="AI69" s="71"/>
      <c r="AJ69" s="71"/>
      <c r="AK69" s="71"/>
    </row>
    <row r="70" spans="1:37" ht="15" customHeight="1">
      <c r="A70" s="201" t="s">
        <v>76</v>
      </c>
      <c r="B70" s="201"/>
      <c r="C70" s="201"/>
      <c r="D70" s="201"/>
      <c r="E70" s="201"/>
      <c r="F70" s="201"/>
      <c r="G70" s="201"/>
      <c r="H70" s="209">
        <f>SUM(H62:I69)</f>
        <v>663.29520000000002</v>
      </c>
      <c r="I70" s="209"/>
      <c r="J70" s="40"/>
      <c r="K70" s="2" t="s">
        <v>123</v>
      </c>
    </row>
    <row r="71" spans="1:37" ht="15" customHeight="1">
      <c r="A71" s="204"/>
      <c r="B71" s="204"/>
      <c r="C71" s="204"/>
      <c r="D71" s="204"/>
      <c r="E71" s="204"/>
      <c r="F71" s="204"/>
      <c r="G71" s="204"/>
      <c r="H71" s="204"/>
      <c r="I71" s="204"/>
      <c r="J71" s="40"/>
    </row>
    <row r="72" spans="1:37" ht="15" customHeight="1">
      <c r="A72" s="213" t="s">
        <v>124</v>
      </c>
      <c r="B72" s="213"/>
      <c r="C72" s="213"/>
      <c r="D72" s="213"/>
      <c r="E72" s="213"/>
      <c r="F72" s="213"/>
      <c r="G72" s="213"/>
      <c r="H72" s="213"/>
      <c r="I72" s="213"/>
      <c r="J72" s="40"/>
    </row>
    <row r="73" spans="1:37" ht="15" customHeight="1">
      <c r="A73" s="211"/>
      <c r="B73" s="211"/>
      <c r="C73" s="211"/>
      <c r="D73" s="211"/>
      <c r="E73" s="211"/>
      <c r="F73" s="211"/>
      <c r="G73" s="211"/>
      <c r="H73" s="211"/>
      <c r="I73" s="211"/>
      <c r="J73" s="40"/>
    </row>
    <row r="74" spans="1:37" ht="15" customHeight="1">
      <c r="A74" s="73">
        <v>2</v>
      </c>
      <c r="B74" s="193" t="s">
        <v>125</v>
      </c>
      <c r="C74" s="193"/>
      <c r="D74" s="193"/>
      <c r="E74" s="193"/>
      <c r="F74" s="193"/>
      <c r="G74" s="193"/>
      <c r="H74" s="185" t="s">
        <v>47</v>
      </c>
      <c r="I74" s="185"/>
      <c r="J74" s="40"/>
    </row>
    <row r="75" spans="1:37" ht="15" customHeight="1">
      <c r="A75" s="25" t="s">
        <v>67</v>
      </c>
      <c r="B75" s="190" t="s">
        <v>126</v>
      </c>
      <c r="C75" s="190"/>
      <c r="D75" s="190"/>
      <c r="E75" s="190"/>
      <c r="F75" s="190"/>
      <c r="G75" s="190"/>
      <c r="H75" s="191">
        <f>H46</f>
        <v>421.48763999999994</v>
      </c>
      <c r="I75" s="191"/>
      <c r="J75" s="40"/>
      <c r="K75" s="2" t="s">
        <v>127</v>
      </c>
    </row>
    <row r="76" spans="1:37" ht="15" customHeight="1">
      <c r="A76" s="25" t="s">
        <v>79</v>
      </c>
      <c r="B76" s="190" t="s">
        <v>80</v>
      </c>
      <c r="C76" s="190"/>
      <c r="D76" s="190"/>
      <c r="E76" s="190"/>
      <c r="F76" s="190"/>
      <c r="G76" s="190"/>
      <c r="H76" s="191">
        <f>I58</f>
        <v>583.11072000000001</v>
      </c>
      <c r="I76" s="191"/>
      <c r="J76" s="40"/>
      <c r="K76" s="2" t="s">
        <v>128</v>
      </c>
    </row>
    <row r="77" spans="1:37" ht="15" customHeight="1">
      <c r="A77" s="25" t="s">
        <v>103</v>
      </c>
      <c r="B77" s="190" t="s">
        <v>104</v>
      </c>
      <c r="C77" s="190"/>
      <c r="D77" s="190"/>
      <c r="E77" s="190"/>
      <c r="F77" s="190"/>
      <c r="G77" s="190"/>
      <c r="H77" s="191">
        <f>H70</f>
        <v>663.29520000000002</v>
      </c>
      <c r="I77" s="191"/>
      <c r="J77" s="40"/>
      <c r="K77" s="2" t="s">
        <v>129</v>
      </c>
    </row>
    <row r="78" spans="1:37" ht="15" customHeight="1">
      <c r="A78" s="201" t="s">
        <v>76</v>
      </c>
      <c r="B78" s="201"/>
      <c r="C78" s="201"/>
      <c r="D78" s="201"/>
      <c r="E78" s="201"/>
      <c r="F78" s="201"/>
      <c r="G78" s="201"/>
      <c r="H78" s="209">
        <f>SUM(H75:I77)</f>
        <v>1667.89356</v>
      </c>
      <c r="I78" s="209"/>
      <c r="J78" s="40"/>
      <c r="K78" s="2" t="s">
        <v>130</v>
      </c>
    </row>
    <row r="79" spans="1:37" ht="15" customHeight="1">
      <c r="A79" s="203"/>
      <c r="B79" s="203"/>
      <c r="C79" s="203"/>
      <c r="D79" s="203"/>
      <c r="E79" s="203"/>
      <c r="F79" s="203"/>
      <c r="G79" s="203"/>
      <c r="H79" s="203"/>
      <c r="I79" s="203"/>
      <c r="J79" s="40"/>
    </row>
    <row r="80" spans="1:37" ht="15" customHeight="1">
      <c r="A80" s="198" t="s">
        <v>131</v>
      </c>
      <c r="B80" s="198"/>
      <c r="C80" s="198"/>
      <c r="D80" s="198"/>
      <c r="E80" s="198"/>
      <c r="F80" s="198"/>
      <c r="G80" s="198"/>
      <c r="H80" s="198"/>
      <c r="I80" s="198"/>
      <c r="J80" s="40"/>
    </row>
    <row r="81" spans="1:11" ht="15" customHeight="1">
      <c r="A81" s="22">
        <v>3</v>
      </c>
      <c r="B81" s="200" t="s">
        <v>132</v>
      </c>
      <c r="C81" s="200"/>
      <c r="D81" s="200"/>
      <c r="E81" s="200"/>
      <c r="F81" s="200"/>
      <c r="G81" s="200"/>
      <c r="H81" s="22" t="s">
        <v>69</v>
      </c>
      <c r="I81" s="41" t="s">
        <v>47</v>
      </c>
      <c r="J81" s="40"/>
    </row>
    <row r="82" spans="1:11" ht="15" customHeight="1">
      <c r="A82" s="17" t="s">
        <v>5</v>
      </c>
      <c r="B82" s="208" t="s">
        <v>133</v>
      </c>
      <c r="C82" s="208"/>
      <c r="D82" s="208"/>
      <c r="E82" s="208"/>
      <c r="F82" s="208"/>
      <c r="G82" s="208"/>
      <c r="H82" s="74">
        <f>(1/12)*0.05</f>
        <v>4.1666666666666666E-3</v>
      </c>
      <c r="I82" s="48">
        <f t="shared" ref="I82:I87" si="1">H82*$H$38</f>
        <v>6.6022499999999997</v>
      </c>
      <c r="J82" s="40"/>
      <c r="K82" s="2" t="s">
        <v>134</v>
      </c>
    </row>
    <row r="83" spans="1:11" ht="15" customHeight="1">
      <c r="A83" s="17" t="s">
        <v>9</v>
      </c>
      <c r="B83" s="208" t="s">
        <v>135</v>
      </c>
      <c r="C83" s="208"/>
      <c r="D83" s="208"/>
      <c r="E83" s="208"/>
      <c r="F83" s="208"/>
      <c r="G83" s="208"/>
      <c r="H83" s="74">
        <f>H82*8%</f>
        <v>3.3333333333333332E-4</v>
      </c>
      <c r="I83" s="48">
        <f t="shared" si="1"/>
        <v>0.52817999999999998</v>
      </c>
      <c r="J83" s="40"/>
      <c r="K83" s="2" t="s">
        <v>136</v>
      </c>
    </row>
    <row r="84" spans="1:11" ht="15" customHeight="1">
      <c r="A84" s="17" t="s">
        <v>13</v>
      </c>
      <c r="B84" s="208" t="s">
        <v>137</v>
      </c>
      <c r="C84" s="208"/>
      <c r="D84" s="208"/>
      <c r="E84" s="208"/>
      <c r="F84" s="208"/>
      <c r="G84" s="208"/>
      <c r="H84" s="74">
        <f>(((1+(2/12)+((1/3)*(1/12)))*0.08*0.4*0.9))</f>
        <v>3.4400000000000007E-2</v>
      </c>
      <c r="I84" s="48">
        <f t="shared" si="1"/>
        <v>54.508176000000013</v>
      </c>
      <c r="J84" s="40"/>
      <c r="K84" s="2" t="s">
        <v>138</v>
      </c>
    </row>
    <row r="85" spans="1:11" ht="15" customHeight="1">
      <c r="A85" s="17" t="s">
        <v>17</v>
      </c>
      <c r="B85" s="208" t="s">
        <v>139</v>
      </c>
      <c r="C85" s="208"/>
      <c r="D85" s="208"/>
      <c r="E85" s="208"/>
      <c r="F85" s="208"/>
      <c r="G85" s="208"/>
      <c r="H85" s="74">
        <v>1.9400000000000001E-2</v>
      </c>
      <c r="I85" s="48">
        <f t="shared" si="1"/>
        <v>30.740076000000002</v>
      </c>
      <c r="J85" s="40"/>
      <c r="K85" s="2" t="s">
        <v>140</v>
      </c>
    </row>
    <row r="86" spans="1:11" ht="15" customHeight="1">
      <c r="A86" s="17" t="s">
        <v>57</v>
      </c>
      <c r="B86" s="208" t="s">
        <v>141</v>
      </c>
      <c r="C86" s="208"/>
      <c r="D86" s="208"/>
      <c r="E86" s="208"/>
      <c r="F86" s="208"/>
      <c r="G86" s="208"/>
      <c r="H86" s="74">
        <f>H85*H58</f>
        <v>7.1392000000000009E-3</v>
      </c>
      <c r="I86" s="48">
        <f t="shared" si="1"/>
        <v>11.312347968000001</v>
      </c>
      <c r="J86" s="40"/>
      <c r="K86" s="2" t="s">
        <v>142</v>
      </c>
    </row>
    <row r="87" spans="1:11" ht="15" customHeight="1">
      <c r="A87" s="17" t="s">
        <v>59</v>
      </c>
      <c r="B87" s="208" t="s">
        <v>143</v>
      </c>
      <c r="C87" s="208"/>
      <c r="D87" s="208"/>
      <c r="E87" s="208"/>
      <c r="F87" s="208"/>
      <c r="G87" s="208"/>
      <c r="H87" s="74">
        <f>H85*0.08*0.4</f>
        <v>6.2080000000000002E-4</v>
      </c>
      <c r="I87" s="48">
        <f t="shared" si="1"/>
        <v>0.98368243200000005</v>
      </c>
      <c r="J87" s="40"/>
      <c r="K87" s="2" t="s">
        <v>144</v>
      </c>
    </row>
    <row r="88" spans="1:11" ht="15" customHeight="1">
      <c r="A88" s="201" t="s">
        <v>76</v>
      </c>
      <c r="B88" s="201"/>
      <c r="C88" s="201"/>
      <c r="D88" s="201"/>
      <c r="E88" s="201"/>
      <c r="F88" s="201"/>
      <c r="G88" s="201"/>
      <c r="H88" s="209">
        <f>SUM(I82:I87)</f>
        <v>104.6747124</v>
      </c>
      <c r="I88" s="209"/>
      <c r="J88" s="40"/>
      <c r="K88" s="2" t="s">
        <v>145</v>
      </c>
    </row>
    <row r="89" spans="1:11" ht="15" customHeight="1">
      <c r="A89" s="210"/>
      <c r="B89" s="210"/>
      <c r="C89" s="210"/>
      <c r="D89" s="210"/>
      <c r="E89" s="210"/>
      <c r="F89" s="210"/>
      <c r="G89" s="210"/>
      <c r="H89" s="210"/>
      <c r="I89" s="210"/>
      <c r="J89" s="40"/>
    </row>
    <row r="90" spans="1:11" ht="15" customHeight="1">
      <c r="A90" s="198" t="s">
        <v>146</v>
      </c>
      <c r="B90" s="198"/>
      <c r="C90" s="198"/>
      <c r="D90" s="198"/>
      <c r="E90" s="198"/>
      <c r="F90" s="198"/>
      <c r="G90" s="198"/>
      <c r="H90" s="198"/>
      <c r="I90" s="198"/>
      <c r="J90" s="40"/>
    </row>
    <row r="91" spans="1:11" ht="15" customHeight="1">
      <c r="A91" s="201" t="s">
        <v>147</v>
      </c>
      <c r="B91" s="201"/>
      <c r="C91" s="201"/>
      <c r="D91" s="201"/>
      <c r="E91" s="201"/>
      <c r="F91" s="201"/>
      <c r="G91" s="201"/>
      <c r="H91" s="201"/>
      <c r="I91" s="201"/>
      <c r="J91" s="40"/>
    </row>
    <row r="92" spans="1:11" ht="15" customHeight="1">
      <c r="A92" s="22" t="s">
        <v>148</v>
      </c>
      <c r="B92" s="200" t="s">
        <v>149</v>
      </c>
      <c r="C92" s="200"/>
      <c r="D92" s="200"/>
      <c r="E92" s="200"/>
      <c r="F92" s="200"/>
      <c r="G92" s="200"/>
      <c r="H92" s="22" t="s">
        <v>69</v>
      </c>
      <c r="I92" s="22" t="s">
        <v>47</v>
      </c>
      <c r="J92" s="40"/>
    </row>
    <row r="93" spans="1:11" ht="15" customHeight="1">
      <c r="A93" s="17" t="s">
        <v>9</v>
      </c>
      <c r="B93" s="208" t="s">
        <v>150</v>
      </c>
      <c r="C93" s="208"/>
      <c r="D93" s="208"/>
      <c r="E93" s="208"/>
      <c r="F93" s="208"/>
      <c r="G93" s="208"/>
      <c r="H93" s="75">
        <f>5/30/12</f>
        <v>1.3888888888888888E-2</v>
      </c>
      <c r="I93" s="43">
        <f>H93*$H$38</f>
        <v>22.007499999999997</v>
      </c>
      <c r="J93" s="40"/>
      <c r="K93" s="2" t="s">
        <v>151</v>
      </c>
    </row>
    <row r="94" spans="1:11" ht="15" customHeight="1">
      <c r="A94" s="17" t="s">
        <v>13</v>
      </c>
      <c r="B94" s="208" t="s">
        <v>152</v>
      </c>
      <c r="C94" s="208"/>
      <c r="D94" s="208"/>
      <c r="E94" s="208"/>
      <c r="F94" s="208"/>
      <c r="G94" s="208"/>
      <c r="H94" s="75">
        <f>(5/30/12)*0.015</f>
        <v>2.0833333333333332E-4</v>
      </c>
      <c r="I94" s="43">
        <f>H94*$H$38</f>
        <v>0.33011249999999998</v>
      </c>
      <c r="J94" s="40"/>
      <c r="K94" s="2" t="s">
        <v>153</v>
      </c>
    </row>
    <row r="95" spans="1:11" ht="15" customHeight="1">
      <c r="A95" s="17" t="s">
        <v>17</v>
      </c>
      <c r="B95" s="208" t="s">
        <v>154</v>
      </c>
      <c r="C95" s="208"/>
      <c r="D95" s="208"/>
      <c r="E95" s="208"/>
      <c r="F95" s="208"/>
      <c r="G95" s="208"/>
      <c r="H95" s="75">
        <f>(1/12)*(0.0178)</f>
        <v>1.4833333333333332E-3</v>
      </c>
      <c r="I95" s="43">
        <f>H95*$H$38</f>
        <v>2.3504009999999997</v>
      </c>
      <c r="J95" s="40"/>
      <c r="K95" s="2" t="s">
        <v>155</v>
      </c>
    </row>
    <row r="96" spans="1:11" ht="15" customHeight="1">
      <c r="A96" s="17" t="s">
        <v>57</v>
      </c>
      <c r="B96" s="208" t="s">
        <v>156</v>
      </c>
      <c r="C96" s="208"/>
      <c r="D96" s="208"/>
      <c r="E96" s="208"/>
      <c r="F96" s="208"/>
      <c r="G96" s="208"/>
      <c r="H96" s="75">
        <f>11.11%*5.28%*50%</f>
        <v>2.9330399999999996E-3</v>
      </c>
      <c r="I96" s="43">
        <f>H96*$H$38</f>
        <v>4.6475192015999989</v>
      </c>
      <c r="J96" s="40"/>
      <c r="K96" s="2" t="s">
        <v>157</v>
      </c>
    </row>
    <row r="97" spans="1:1024" ht="15" customHeight="1">
      <c r="A97" s="17" t="s">
        <v>59</v>
      </c>
      <c r="B97" s="208" t="s">
        <v>158</v>
      </c>
      <c r="C97" s="208"/>
      <c r="D97" s="208"/>
      <c r="E97" s="208"/>
      <c r="F97" s="208"/>
      <c r="G97" s="208"/>
      <c r="H97" s="75">
        <f>(1/30/12)</f>
        <v>2.7777777777777779E-3</v>
      </c>
      <c r="I97" s="43">
        <f>H97*$H$38</f>
        <v>4.4015000000000004</v>
      </c>
      <c r="J97" s="40"/>
      <c r="K97" s="2" t="s">
        <v>159</v>
      </c>
    </row>
    <row r="98" spans="1:1024" ht="15" customHeight="1">
      <c r="A98" s="185" t="s">
        <v>76</v>
      </c>
      <c r="B98" s="185"/>
      <c r="C98" s="185"/>
      <c r="D98" s="185"/>
      <c r="E98" s="185"/>
      <c r="F98" s="185"/>
      <c r="G98" s="185"/>
      <c r="H98" s="78">
        <f>SUM(H93:H97)</f>
        <v>2.1291373333333332E-2</v>
      </c>
      <c r="I98" s="79">
        <f>SUM(I93:I97)</f>
        <v>33.737032701599993</v>
      </c>
      <c r="J98" s="40"/>
      <c r="K98" s="2" t="s">
        <v>145</v>
      </c>
    </row>
    <row r="99" spans="1:1024" ht="15" customHeight="1">
      <c r="A99" s="203"/>
      <c r="B99" s="203"/>
      <c r="C99" s="203"/>
      <c r="D99" s="203"/>
      <c r="E99" s="203"/>
      <c r="F99" s="203"/>
      <c r="G99" s="203"/>
      <c r="H99" s="203"/>
      <c r="I99" s="203"/>
      <c r="J99" s="40"/>
    </row>
    <row r="100" spans="1:1024" ht="15" customHeight="1">
      <c r="A100" s="201" t="s">
        <v>160</v>
      </c>
      <c r="B100" s="201"/>
      <c r="C100" s="201"/>
      <c r="D100" s="201"/>
      <c r="E100" s="201"/>
      <c r="F100" s="201"/>
      <c r="G100" s="201"/>
      <c r="H100" s="201"/>
      <c r="I100" s="201"/>
      <c r="J100" s="40"/>
    </row>
    <row r="101" spans="1:1024" ht="15" customHeight="1">
      <c r="A101" s="22" t="s">
        <v>161</v>
      </c>
      <c r="B101" s="200" t="s">
        <v>162</v>
      </c>
      <c r="C101" s="200"/>
      <c r="D101" s="200"/>
      <c r="E101" s="200"/>
      <c r="F101" s="200"/>
      <c r="G101" s="200"/>
      <c r="H101" s="22" t="s">
        <v>69</v>
      </c>
      <c r="I101" s="22" t="s">
        <v>47</v>
      </c>
      <c r="J101" s="40"/>
      <c r="L101" s="3" t="s">
        <v>163</v>
      </c>
    </row>
    <row r="102" spans="1:1024" ht="15" customHeight="1">
      <c r="A102" s="17" t="s">
        <v>5</v>
      </c>
      <c r="B102" s="208" t="s">
        <v>164</v>
      </c>
      <c r="C102" s="208"/>
      <c r="D102" s="208"/>
      <c r="E102" s="208"/>
      <c r="F102" s="208"/>
      <c r="G102" s="208"/>
      <c r="H102" s="42"/>
      <c r="I102" s="43">
        <v>0</v>
      </c>
      <c r="J102" s="40"/>
    </row>
    <row r="103" spans="1:1024" ht="15" customHeight="1">
      <c r="A103" s="201" t="s">
        <v>76</v>
      </c>
      <c r="B103" s="201"/>
      <c r="C103" s="201"/>
      <c r="D103" s="201"/>
      <c r="E103" s="201"/>
      <c r="F103" s="201"/>
      <c r="G103" s="201"/>
      <c r="H103" s="209">
        <f>SUM(I99:I102)</f>
        <v>0</v>
      </c>
      <c r="I103" s="209"/>
      <c r="J103" s="40"/>
    </row>
    <row r="104" spans="1:1024" ht="15" customHeight="1">
      <c r="A104" s="204"/>
      <c r="B104" s="204"/>
      <c r="C104" s="204"/>
      <c r="D104" s="204"/>
      <c r="E104" s="204"/>
      <c r="F104" s="204"/>
      <c r="G104" s="204"/>
      <c r="H104" s="204"/>
      <c r="I104" s="204"/>
      <c r="J104" s="40"/>
    </row>
    <row r="105" spans="1:1024" ht="15" customHeight="1">
      <c r="A105" s="205" t="s">
        <v>165</v>
      </c>
      <c r="B105" s="206"/>
      <c r="C105" s="206"/>
      <c r="D105" s="206"/>
      <c r="E105" s="206"/>
      <c r="F105" s="206"/>
      <c r="G105" s="206"/>
      <c r="H105" s="206"/>
      <c r="I105" s="207"/>
      <c r="J105" s="40"/>
    </row>
    <row r="106" spans="1:1024" s="3" customFormat="1" ht="15" customHeight="1">
      <c r="A106" s="73">
        <v>4</v>
      </c>
      <c r="B106" s="193" t="s">
        <v>125</v>
      </c>
      <c r="C106" s="193"/>
      <c r="D106" s="193"/>
      <c r="E106" s="193"/>
      <c r="F106" s="193"/>
      <c r="G106" s="193"/>
      <c r="H106" s="185" t="s">
        <v>47</v>
      </c>
      <c r="I106" s="185"/>
      <c r="J106" s="40"/>
      <c r="K106" s="2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6"/>
      <c r="CG106" s="76"/>
      <c r="CH106" s="76"/>
      <c r="CI106" s="76"/>
      <c r="CJ106" s="76"/>
      <c r="CK106" s="76"/>
      <c r="CL106" s="76"/>
      <c r="CM106" s="76"/>
      <c r="CN106" s="76"/>
      <c r="CO106" s="76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6"/>
      <c r="DF106" s="76"/>
      <c r="DG106" s="76"/>
      <c r="DH106" s="76"/>
      <c r="DI106" s="76"/>
      <c r="DJ106" s="76"/>
      <c r="DK106" s="76"/>
      <c r="DL106" s="76"/>
      <c r="DM106" s="76"/>
      <c r="DN106" s="76"/>
      <c r="DO106" s="76"/>
      <c r="DP106" s="76"/>
      <c r="DQ106" s="76"/>
      <c r="DR106" s="76"/>
      <c r="DS106" s="76"/>
      <c r="DT106" s="76"/>
      <c r="DU106" s="76"/>
      <c r="DV106" s="76"/>
      <c r="DW106" s="76"/>
      <c r="DX106" s="76"/>
      <c r="DY106" s="76"/>
      <c r="DZ106" s="76"/>
      <c r="EA106" s="76"/>
      <c r="EB106" s="76"/>
      <c r="EC106" s="76"/>
      <c r="ED106" s="76"/>
      <c r="EE106" s="76"/>
      <c r="EF106" s="76"/>
      <c r="EG106" s="76"/>
      <c r="EH106" s="76"/>
      <c r="EI106" s="76"/>
      <c r="EJ106" s="76"/>
      <c r="EK106" s="76"/>
      <c r="EL106" s="76"/>
      <c r="EM106" s="76"/>
      <c r="EN106" s="76"/>
      <c r="EO106" s="76"/>
      <c r="EP106" s="76"/>
      <c r="EQ106" s="76"/>
      <c r="ER106" s="76"/>
      <c r="ES106" s="76"/>
      <c r="ET106" s="76"/>
      <c r="EU106" s="76"/>
      <c r="EV106" s="76"/>
      <c r="EW106" s="76"/>
      <c r="EX106" s="76"/>
      <c r="EY106" s="76"/>
      <c r="EZ106" s="76"/>
      <c r="FA106" s="76"/>
      <c r="FB106" s="76"/>
      <c r="FC106" s="76"/>
      <c r="FD106" s="76"/>
      <c r="FE106" s="76"/>
      <c r="FF106" s="76"/>
      <c r="FG106" s="76"/>
      <c r="FH106" s="76"/>
      <c r="FI106" s="76"/>
      <c r="FJ106" s="76"/>
      <c r="FK106" s="76"/>
      <c r="FL106" s="76"/>
      <c r="FM106" s="76"/>
      <c r="FN106" s="76"/>
      <c r="FO106" s="76"/>
      <c r="FP106" s="76"/>
      <c r="FQ106" s="76"/>
      <c r="FR106" s="76"/>
      <c r="FS106" s="76"/>
      <c r="FT106" s="76"/>
      <c r="FU106" s="76"/>
      <c r="FV106" s="76"/>
      <c r="FW106" s="76"/>
      <c r="FX106" s="76"/>
      <c r="FY106" s="76"/>
      <c r="FZ106" s="76"/>
      <c r="GA106" s="76"/>
      <c r="GB106" s="76"/>
      <c r="GC106" s="76"/>
      <c r="GD106" s="76"/>
      <c r="GE106" s="76"/>
      <c r="GF106" s="76"/>
      <c r="GG106" s="76"/>
      <c r="GH106" s="76"/>
      <c r="GI106" s="76"/>
      <c r="GJ106" s="76"/>
      <c r="GK106" s="76"/>
      <c r="GL106" s="76"/>
      <c r="GM106" s="76"/>
      <c r="GN106" s="76"/>
      <c r="GO106" s="76"/>
      <c r="GP106" s="76"/>
      <c r="GQ106" s="76"/>
      <c r="GR106" s="76"/>
      <c r="GS106" s="76"/>
      <c r="GT106" s="76"/>
      <c r="GU106" s="76"/>
      <c r="GV106" s="76"/>
      <c r="GW106" s="76"/>
      <c r="GX106" s="76"/>
      <c r="GY106" s="76"/>
      <c r="GZ106" s="76"/>
      <c r="HA106" s="76"/>
      <c r="HB106" s="76"/>
      <c r="HC106" s="76"/>
      <c r="HD106" s="76"/>
      <c r="HE106" s="76"/>
      <c r="HF106" s="76"/>
      <c r="HG106" s="76"/>
      <c r="HH106" s="76"/>
      <c r="HI106" s="76"/>
      <c r="HJ106" s="76"/>
      <c r="HK106" s="76"/>
      <c r="HL106" s="76"/>
      <c r="HM106" s="76"/>
      <c r="HN106" s="76"/>
      <c r="HO106" s="76"/>
      <c r="HP106" s="76"/>
      <c r="HQ106" s="76"/>
      <c r="HR106" s="76"/>
      <c r="HS106" s="76"/>
      <c r="HT106" s="76"/>
      <c r="HU106" s="76"/>
      <c r="HV106" s="76"/>
      <c r="HW106" s="76"/>
      <c r="HX106" s="76"/>
      <c r="HY106" s="76"/>
      <c r="HZ106" s="76"/>
      <c r="IA106" s="76"/>
      <c r="IB106" s="76"/>
      <c r="IC106" s="76"/>
      <c r="ID106" s="76"/>
      <c r="IE106" s="76"/>
      <c r="IF106" s="76"/>
      <c r="IG106" s="76"/>
      <c r="IH106" s="76"/>
      <c r="II106" s="76"/>
      <c r="IJ106" s="76"/>
      <c r="IK106" s="76"/>
      <c r="IL106" s="76"/>
      <c r="IM106" s="76"/>
      <c r="IN106" s="76"/>
      <c r="IO106" s="76"/>
      <c r="IP106" s="76"/>
      <c r="IQ106" s="76"/>
      <c r="IR106" s="76"/>
      <c r="IS106" s="76"/>
      <c r="IT106" s="76"/>
      <c r="IU106" s="76"/>
      <c r="IV106" s="76"/>
      <c r="IW106" s="76"/>
      <c r="IX106" s="76"/>
      <c r="IY106" s="76"/>
      <c r="IZ106" s="76"/>
      <c r="JA106" s="76"/>
      <c r="JB106" s="76"/>
      <c r="JC106" s="76"/>
      <c r="JD106" s="76"/>
      <c r="JE106" s="76"/>
      <c r="JF106" s="76"/>
      <c r="JG106" s="76"/>
      <c r="JH106" s="76"/>
      <c r="JI106" s="76"/>
      <c r="JJ106" s="76"/>
      <c r="JK106" s="76"/>
      <c r="JL106" s="76"/>
      <c r="JM106" s="76"/>
      <c r="JN106" s="76"/>
      <c r="JO106" s="76"/>
      <c r="JP106" s="76"/>
      <c r="JQ106" s="76"/>
      <c r="JR106" s="76"/>
      <c r="JS106" s="76"/>
      <c r="JT106" s="76"/>
      <c r="JU106" s="76"/>
      <c r="JV106" s="76"/>
      <c r="JW106" s="76"/>
      <c r="JX106" s="76"/>
      <c r="JY106" s="76"/>
      <c r="JZ106" s="76"/>
      <c r="KA106" s="76"/>
      <c r="KB106" s="76"/>
      <c r="KC106" s="76"/>
      <c r="KD106" s="76"/>
      <c r="KE106" s="76"/>
      <c r="KF106" s="76"/>
      <c r="KG106" s="76"/>
      <c r="KH106" s="76"/>
      <c r="KI106" s="76"/>
      <c r="KJ106" s="76"/>
      <c r="KK106" s="76"/>
      <c r="KL106" s="76"/>
      <c r="KM106" s="76"/>
      <c r="KN106" s="76"/>
      <c r="KO106" s="76"/>
      <c r="KP106" s="76"/>
      <c r="KQ106" s="76"/>
      <c r="KR106" s="76"/>
      <c r="KS106" s="76"/>
      <c r="KT106" s="76"/>
      <c r="KU106" s="76"/>
      <c r="KV106" s="76"/>
      <c r="KW106" s="76"/>
      <c r="KX106" s="76"/>
      <c r="KY106" s="76"/>
      <c r="KZ106" s="76"/>
      <c r="LA106" s="76"/>
      <c r="LB106" s="76"/>
      <c r="LC106" s="76"/>
      <c r="LD106" s="76"/>
      <c r="LE106" s="76"/>
      <c r="LF106" s="76"/>
      <c r="LG106" s="76"/>
      <c r="LH106" s="76"/>
      <c r="LI106" s="76"/>
      <c r="LJ106" s="76"/>
      <c r="LK106" s="76"/>
      <c r="LL106" s="76"/>
      <c r="LM106" s="76"/>
      <c r="LN106" s="76"/>
      <c r="LO106" s="76"/>
      <c r="LP106" s="76"/>
      <c r="LQ106" s="76"/>
      <c r="LR106" s="76"/>
      <c r="LS106" s="76"/>
      <c r="LT106" s="76"/>
      <c r="LU106" s="76"/>
      <c r="LV106" s="76"/>
      <c r="LW106" s="76"/>
      <c r="LX106" s="76"/>
      <c r="LY106" s="76"/>
      <c r="LZ106" s="76"/>
      <c r="MA106" s="76"/>
      <c r="MB106" s="76"/>
      <c r="MC106" s="76"/>
      <c r="MD106" s="76"/>
      <c r="ME106" s="76"/>
      <c r="MF106" s="76"/>
      <c r="MG106" s="76"/>
      <c r="MH106" s="76"/>
      <c r="MI106" s="76"/>
      <c r="MJ106" s="76"/>
      <c r="MK106" s="76"/>
      <c r="ML106" s="76"/>
      <c r="MM106" s="76"/>
      <c r="MN106" s="76"/>
      <c r="MO106" s="76"/>
      <c r="MP106" s="76"/>
      <c r="MQ106" s="76"/>
      <c r="MR106" s="76"/>
      <c r="MS106" s="76"/>
      <c r="MT106" s="76"/>
      <c r="MU106" s="76"/>
      <c r="MV106" s="76"/>
      <c r="MW106" s="76"/>
      <c r="MX106" s="76"/>
      <c r="MY106" s="76"/>
      <c r="MZ106" s="76"/>
      <c r="NA106" s="76"/>
      <c r="NB106" s="76"/>
      <c r="NC106" s="76"/>
      <c r="ND106" s="76"/>
      <c r="NE106" s="76"/>
      <c r="NF106" s="76"/>
      <c r="NG106" s="76"/>
      <c r="NH106" s="76"/>
      <c r="NI106" s="76"/>
      <c r="NJ106" s="76"/>
      <c r="NK106" s="76"/>
      <c r="NL106" s="76"/>
      <c r="NM106" s="76"/>
      <c r="NN106" s="76"/>
      <c r="NO106" s="76"/>
      <c r="NP106" s="76"/>
      <c r="NQ106" s="76"/>
      <c r="NR106" s="76"/>
      <c r="NS106" s="76"/>
      <c r="NT106" s="76"/>
      <c r="NU106" s="76"/>
      <c r="NV106" s="76"/>
      <c r="NW106" s="76"/>
      <c r="NX106" s="76"/>
      <c r="NY106" s="76"/>
      <c r="NZ106" s="76"/>
      <c r="OA106" s="76"/>
      <c r="OB106" s="76"/>
      <c r="OC106" s="76"/>
      <c r="OD106" s="76"/>
      <c r="OE106" s="76"/>
      <c r="OF106" s="76"/>
      <c r="OG106" s="76"/>
      <c r="OH106" s="76"/>
      <c r="OI106" s="76"/>
      <c r="OJ106" s="76"/>
      <c r="OK106" s="76"/>
      <c r="OL106" s="76"/>
      <c r="OM106" s="76"/>
      <c r="ON106" s="76"/>
      <c r="OO106" s="76"/>
      <c r="OP106" s="76"/>
      <c r="OQ106" s="76"/>
      <c r="OR106" s="76"/>
      <c r="OS106" s="76"/>
      <c r="OT106" s="76"/>
      <c r="OU106" s="76"/>
      <c r="OV106" s="76"/>
      <c r="OW106" s="76"/>
      <c r="OX106" s="76"/>
      <c r="OY106" s="76"/>
      <c r="OZ106" s="76"/>
      <c r="PA106" s="76"/>
      <c r="PB106" s="76"/>
      <c r="PC106" s="76"/>
      <c r="PD106" s="76"/>
      <c r="PE106" s="76"/>
      <c r="PF106" s="76"/>
      <c r="PG106" s="76"/>
      <c r="PH106" s="76"/>
      <c r="PI106" s="76"/>
      <c r="PJ106" s="76"/>
      <c r="PK106" s="76"/>
      <c r="PL106" s="76"/>
      <c r="PM106" s="76"/>
      <c r="PN106" s="76"/>
      <c r="PO106" s="76"/>
      <c r="PP106" s="76"/>
      <c r="PQ106" s="76"/>
      <c r="PR106" s="76"/>
      <c r="PS106" s="76"/>
      <c r="PT106" s="76"/>
      <c r="PU106" s="76"/>
      <c r="PV106" s="76"/>
      <c r="PW106" s="76"/>
      <c r="PX106" s="76"/>
      <c r="PY106" s="76"/>
      <c r="PZ106" s="76"/>
      <c r="QA106" s="76"/>
      <c r="QB106" s="76"/>
      <c r="QC106" s="76"/>
      <c r="QD106" s="76"/>
      <c r="QE106" s="76"/>
      <c r="QF106" s="76"/>
      <c r="QG106" s="76"/>
      <c r="QH106" s="76"/>
      <c r="QI106" s="76"/>
      <c r="QJ106" s="76"/>
      <c r="QK106" s="76"/>
      <c r="QL106" s="76"/>
      <c r="QM106" s="76"/>
      <c r="QN106" s="76"/>
      <c r="QO106" s="76"/>
      <c r="QP106" s="76"/>
      <c r="QQ106" s="76"/>
      <c r="QR106" s="76"/>
      <c r="QS106" s="76"/>
      <c r="QT106" s="76"/>
      <c r="QU106" s="76"/>
      <c r="QV106" s="76"/>
      <c r="QW106" s="76"/>
      <c r="QX106" s="76"/>
      <c r="QY106" s="76"/>
      <c r="QZ106" s="76"/>
      <c r="RA106" s="76"/>
      <c r="RB106" s="76"/>
      <c r="RC106" s="76"/>
      <c r="RD106" s="76"/>
      <c r="RE106" s="76"/>
      <c r="RF106" s="76"/>
      <c r="RG106" s="76"/>
      <c r="RH106" s="76"/>
      <c r="RI106" s="76"/>
      <c r="RJ106" s="76"/>
      <c r="RK106" s="76"/>
      <c r="RL106" s="76"/>
      <c r="RM106" s="76"/>
      <c r="RN106" s="76"/>
      <c r="RO106" s="76"/>
      <c r="RP106" s="76"/>
      <c r="RQ106" s="76"/>
      <c r="RR106" s="76"/>
      <c r="RS106" s="76"/>
      <c r="RT106" s="76"/>
      <c r="RU106" s="76"/>
      <c r="RV106" s="76"/>
      <c r="RW106" s="76"/>
      <c r="RX106" s="76"/>
      <c r="RY106" s="76"/>
      <c r="RZ106" s="76"/>
      <c r="SA106" s="76"/>
      <c r="SB106" s="76"/>
      <c r="SC106" s="76"/>
      <c r="SD106" s="76"/>
      <c r="SE106" s="76"/>
      <c r="SF106" s="76"/>
      <c r="SG106" s="76"/>
      <c r="SH106" s="76"/>
      <c r="SI106" s="76"/>
      <c r="SJ106" s="76"/>
      <c r="SK106" s="76"/>
      <c r="SL106" s="76"/>
      <c r="SM106" s="76"/>
      <c r="SN106" s="76"/>
      <c r="SO106" s="76"/>
      <c r="SP106" s="76"/>
      <c r="SQ106" s="76"/>
      <c r="SR106" s="76"/>
      <c r="SS106" s="76"/>
      <c r="ST106" s="76"/>
      <c r="SU106" s="76"/>
      <c r="SV106" s="76"/>
      <c r="SW106" s="76"/>
      <c r="SX106" s="76"/>
      <c r="SY106" s="76"/>
      <c r="SZ106" s="76"/>
      <c r="TA106" s="76"/>
      <c r="TB106" s="76"/>
      <c r="TC106" s="76"/>
      <c r="TD106" s="76"/>
      <c r="TE106" s="76"/>
      <c r="TF106" s="76"/>
      <c r="TG106" s="76"/>
      <c r="TH106" s="76"/>
      <c r="TI106" s="76"/>
      <c r="TJ106" s="76"/>
      <c r="TK106" s="76"/>
      <c r="TL106" s="76"/>
      <c r="TM106" s="76"/>
      <c r="TN106" s="76"/>
      <c r="TO106" s="76"/>
      <c r="TP106" s="76"/>
      <c r="TQ106" s="76"/>
      <c r="TR106" s="76"/>
      <c r="TS106" s="76"/>
      <c r="TT106" s="76"/>
      <c r="TU106" s="76"/>
      <c r="TV106" s="76"/>
      <c r="TW106" s="76"/>
      <c r="TX106" s="76"/>
      <c r="TY106" s="76"/>
      <c r="TZ106" s="76"/>
      <c r="UA106" s="76"/>
      <c r="UB106" s="76"/>
      <c r="UC106" s="76"/>
      <c r="UD106" s="76"/>
      <c r="UE106" s="76"/>
      <c r="UF106" s="76"/>
      <c r="UG106" s="76"/>
      <c r="UH106" s="76"/>
      <c r="UI106" s="76"/>
      <c r="UJ106" s="76"/>
      <c r="UK106" s="76"/>
      <c r="UL106" s="76"/>
      <c r="UM106" s="76"/>
      <c r="UN106" s="76"/>
      <c r="UO106" s="76"/>
      <c r="UP106" s="76"/>
      <c r="UQ106" s="76"/>
      <c r="UR106" s="76"/>
      <c r="US106" s="76"/>
      <c r="UT106" s="76"/>
      <c r="UU106" s="76"/>
      <c r="UV106" s="76"/>
      <c r="UW106" s="76"/>
      <c r="UX106" s="76"/>
      <c r="UY106" s="76"/>
      <c r="UZ106" s="76"/>
      <c r="VA106" s="76"/>
      <c r="VB106" s="76"/>
      <c r="VC106" s="76"/>
      <c r="VD106" s="76"/>
      <c r="VE106" s="76"/>
      <c r="VF106" s="76"/>
      <c r="VG106" s="76"/>
      <c r="VH106" s="76"/>
      <c r="VI106" s="76"/>
      <c r="VJ106" s="76"/>
      <c r="VK106" s="76"/>
      <c r="VL106" s="76"/>
      <c r="VM106" s="76"/>
      <c r="VN106" s="76"/>
      <c r="VO106" s="76"/>
      <c r="VP106" s="76"/>
      <c r="VQ106" s="76"/>
      <c r="VR106" s="76"/>
      <c r="VS106" s="76"/>
      <c r="VT106" s="76"/>
      <c r="VU106" s="76"/>
      <c r="VV106" s="76"/>
      <c r="VW106" s="76"/>
      <c r="VX106" s="76"/>
      <c r="VY106" s="76"/>
      <c r="VZ106" s="76"/>
      <c r="WA106" s="76"/>
      <c r="WB106" s="76"/>
      <c r="WC106" s="76"/>
      <c r="WD106" s="76"/>
      <c r="WE106" s="76"/>
      <c r="WF106" s="76"/>
      <c r="WG106" s="76"/>
      <c r="WH106" s="76"/>
      <c r="WI106" s="76"/>
      <c r="WJ106" s="76"/>
      <c r="WK106" s="76"/>
      <c r="WL106" s="76"/>
      <c r="WM106" s="76"/>
      <c r="WN106" s="76"/>
      <c r="WO106" s="76"/>
      <c r="WP106" s="76"/>
      <c r="WQ106" s="76"/>
      <c r="WR106" s="76"/>
      <c r="WS106" s="76"/>
      <c r="WT106" s="76"/>
      <c r="WU106" s="76"/>
      <c r="WV106" s="76"/>
      <c r="WW106" s="76"/>
      <c r="WX106" s="76"/>
      <c r="WY106" s="76"/>
      <c r="WZ106" s="76"/>
      <c r="XA106" s="76"/>
      <c r="XB106" s="76"/>
      <c r="XC106" s="76"/>
      <c r="XD106" s="76"/>
      <c r="XE106" s="76"/>
      <c r="XF106" s="76"/>
      <c r="XG106" s="76"/>
      <c r="XH106" s="76"/>
      <c r="XI106" s="76"/>
      <c r="XJ106" s="76"/>
      <c r="XK106" s="76"/>
      <c r="XL106" s="76"/>
      <c r="XM106" s="76"/>
      <c r="XN106" s="76"/>
      <c r="XO106" s="76"/>
      <c r="XP106" s="76"/>
      <c r="XQ106" s="76"/>
      <c r="XR106" s="76"/>
      <c r="XS106" s="76"/>
      <c r="XT106" s="76"/>
      <c r="XU106" s="76"/>
      <c r="XV106" s="76"/>
      <c r="XW106" s="76"/>
      <c r="XX106" s="76"/>
      <c r="XY106" s="76"/>
      <c r="XZ106" s="76"/>
      <c r="YA106" s="76"/>
      <c r="YB106" s="76"/>
      <c r="YC106" s="76"/>
      <c r="YD106" s="76"/>
      <c r="YE106" s="76"/>
      <c r="YF106" s="76"/>
      <c r="YG106" s="76"/>
      <c r="YH106" s="76"/>
      <c r="YI106" s="76"/>
      <c r="YJ106" s="76"/>
      <c r="YK106" s="76"/>
      <c r="YL106" s="76"/>
      <c r="YM106" s="76"/>
      <c r="YN106" s="76"/>
      <c r="YO106" s="76"/>
      <c r="YP106" s="76"/>
      <c r="YQ106" s="76"/>
      <c r="YR106" s="76"/>
      <c r="YS106" s="76"/>
      <c r="YT106" s="76"/>
      <c r="YU106" s="76"/>
      <c r="YV106" s="76"/>
      <c r="YW106" s="76"/>
      <c r="YX106" s="76"/>
      <c r="YY106" s="76"/>
      <c r="YZ106" s="76"/>
      <c r="ZA106" s="76"/>
      <c r="ZB106" s="76"/>
      <c r="ZC106" s="76"/>
      <c r="ZD106" s="76"/>
      <c r="ZE106" s="76"/>
      <c r="ZF106" s="76"/>
      <c r="ZG106" s="76"/>
      <c r="ZH106" s="76"/>
      <c r="ZI106" s="76"/>
      <c r="ZJ106" s="76"/>
      <c r="ZK106" s="76"/>
      <c r="ZL106" s="76"/>
      <c r="ZM106" s="76"/>
      <c r="ZN106" s="76"/>
      <c r="ZO106" s="76"/>
      <c r="ZP106" s="76"/>
      <c r="ZQ106" s="76"/>
      <c r="ZR106" s="76"/>
      <c r="ZS106" s="76"/>
      <c r="ZT106" s="76"/>
      <c r="ZU106" s="76"/>
      <c r="ZV106" s="76"/>
      <c r="ZW106" s="76"/>
      <c r="ZX106" s="76"/>
      <c r="ZY106" s="76"/>
      <c r="ZZ106" s="76"/>
      <c r="AAA106" s="76"/>
      <c r="AAB106" s="76"/>
      <c r="AAC106" s="76"/>
      <c r="AAD106" s="76"/>
      <c r="AAE106" s="76"/>
      <c r="AAF106" s="76"/>
      <c r="AAG106" s="76"/>
      <c r="AAH106" s="76"/>
      <c r="AAI106" s="76"/>
      <c r="AAJ106" s="76"/>
      <c r="AAK106" s="76"/>
      <c r="AAL106" s="76"/>
      <c r="AAM106" s="76"/>
      <c r="AAN106" s="76"/>
      <c r="AAO106" s="76"/>
      <c r="AAP106" s="76"/>
      <c r="AAQ106" s="76"/>
      <c r="AAR106" s="76"/>
      <c r="AAS106" s="76"/>
      <c r="AAT106" s="76"/>
      <c r="AAU106" s="76"/>
      <c r="AAV106" s="76"/>
      <c r="AAW106" s="76"/>
      <c r="AAX106" s="76"/>
      <c r="AAY106" s="76"/>
      <c r="AAZ106" s="76"/>
      <c r="ABA106" s="76"/>
      <c r="ABB106" s="76"/>
      <c r="ABC106" s="76"/>
      <c r="ABD106" s="76"/>
      <c r="ABE106" s="76"/>
      <c r="ABF106" s="76"/>
      <c r="ABG106" s="76"/>
      <c r="ABH106" s="76"/>
      <c r="ABI106" s="76"/>
      <c r="ABJ106" s="76"/>
      <c r="ABK106" s="76"/>
      <c r="ABL106" s="76"/>
      <c r="ABM106" s="76"/>
      <c r="ABN106" s="76"/>
      <c r="ABO106" s="76"/>
      <c r="ABP106" s="76"/>
      <c r="ABQ106" s="76"/>
      <c r="ABR106" s="76"/>
      <c r="ABS106" s="76"/>
      <c r="ABT106" s="76"/>
      <c r="ABU106" s="76"/>
      <c r="ABV106" s="76"/>
      <c r="ABW106" s="76"/>
      <c r="ABX106" s="76"/>
      <c r="ABY106" s="76"/>
      <c r="ABZ106" s="76"/>
      <c r="ACA106" s="76"/>
      <c r="ACB106" s="76"/>
      <c r="ACC106" s="76"/>
      <c r="ACD106" s="76"/>
      <c r="ACE106" s="76"/>
      <c r="ACF106" s="76"/>
      <c r="ACG106" s="76"/>
      <c r="ACH106" s="76"/>
      <c r="ACI106" s="76"/>
      <c r="ACJ106" s="76"/>
      <c r="ACK106" s="76"/>
      <c r="ACL106" s="76"/>
      <c r="ACM106" s="76"/>
      <c r="ACN106" s="76"/>
      <c r="ACO106" s="76"/>
      <c r="ACP106" s="76"/>
      <c r="ACQ106" s="76"/>
      <c r="ACR106" s="76"/>
      <c r="ACS106" s="76"/>
      <c r="ACT106" s="76"/>
      <c r="ACU106" s="76"/>
      <c r="ACV106" s="76"/>
      <c r="ACW106" s="76"/>
      <c r="ACX106" s="76"/>
      <c r="ACY106" s="76"/>
      <c r="ACZ106" s="76"/>
      <c r="ADA106" s="76"/>
      <c r="ADB106" s="76"/>
      <c r="ADC106" s="76"/>
      <c r="ADD106" s="76"/>
      <c r="ADE106" s="76"/>
      <c r="ADF106" s="76"/>
      <c r="ADG106" s="76"/>
      <c r="ADH106" s="76"/>
      <c r="ADI106" s="76"/>
      <c r="ADJ106" s="76"/>
      <c r="ADK106" s="76"/>
      <c r="ADL106" s="76"/>
      <c r="ADM106" s="76"/>
      <c r="ADN106" s="76"/>
      <c r="ADO106" s="76"/>
      <c r="ADP106" s="76"/>
      <c r="ADQ106" s="76"/>
      <c r="ADR106" s="76"/>
      <c r="ADS106" s="76"/>
      <c r="ADT106" s="76"/>
      <c r="ADU106" s="76"/>
      <c r="ADV106" s="76"/>
      <c r="ADW106" s="76"/>
      <c r="ADX106" s="76"/>
      <c r="ADY106" s="76"/>
      <c r="ADZ106" s="76"/>
      <c r="AEA106" s="76"/>
      <c r="AEB106" s="76"/>
      <c r="AEC106" s="76"/>
      <c r="AED106" s="76"/>
      <c r="AEE106" s="76"/>
      <c r="AEF106" s="76"/>
      <c r="AEG106" s="76"/>
      <c r="AEH106" s="76"/>
      <c r="AEI106" s="76"/>
      <c r="AEJ106" s="76"/>
      <c r="AEK106" s="76"/>
      <c r="AEL106" s="76"/>
      <c r="AEM106" s="76"/>
      <c r="AEN106" s="76"/>
      <c r="AEO106" s="76"/>
      <c r="AEP106" s="76"/>
      <c r="AEQ106" s="76"/>
      <c r="AER106" s="76"/>
      <c r="AES106" s="76"/>
      <c r="AET106" s="76"/>
      <c r="AEU106" s="76"/>
      <c r="AEV106" s="76"/>
      <c r="AEW106" s="76"/>
      <c r="AEX106" s="76"/>
      <c r="AEY106" s="76"/>
      <c r="AEZ106" s="76"/>
      <c r="AFA106" s="76"/>
      <c r="AFB106" s="76"/>
      <c r="AFC106" s="76"/>
      <c r="AFD106" s="76"/>
      <c r="AFE106" s="76"/>
      <c r="AFF106" s="76"/>
      <c r="AFG106" s="76"/>
      <c r="AFH106" s="76"/>
      <c r="AFI106" s="76"/>
      <c r="AFJ106" s="76"/>
      <c r="AFK106" s="76"/>
      <c r="AFL106" s="76"/>
      <c r="AFM106" s="76"/>
      <c r="AFN106" s="76"/>
      <c r="AFO106" s="76"/>
      <c r="AFP106" s="76"/>
      <c r="AFQ106" s="76"/>
      <c r="AFR106" s="76"/>
      <c r="AFS106" s="76"/>
      <c r="AFT106" s="76"/>
      <c r="AFU106" s="76"/>
      <c r="AFV106" s="76"/>
      <c r="AFW106" s="76"/>
      <c r="AFX106" s="76"/>
      <c r="AFY106" s="76"/>
      <c r="AFZ106" s="76"/>
      <c r="AGA106" s="76"/>
      <c r="AGB106" s="76"/>
      <c r="AGC106" s="76"/>
      <c r="AGD106" s="76"/>
      <c r="AGE106" s="76"/>
      <c r="AGF106" s="76"/>
      <c r="AGG106" s="76"/>
      <c r="AGH106" s="76"/>
      <c r="AGI106" s="76"/>
      <c r="AGJ106" s="76"/>
      <c r="AGK106" s="76"/>
      <c r="AGL106" s="76"/>
      <c r="AGM106" s="76"/>
      <c r="AGN106" s="76"/>
      <c r="AGO106" s="76"/>
      <c r="AGP106" s="76"/>
      <c r="AGQ106" s="76"/>
      <c r="AGR106" s="76"/>
      <c r="AGS106" s="76"/>
      <c r="AGT106" s="76"/>
      <c r="AGU106" s="76"/>
      <c r="AGV106" s="76"/>
      <c r="AGW106" s="76"/>
      <c r="AGX106" s="76"/>
      <c r="AGY106" s="76"/>
      <c r="AGZ106" s="76"/>
      <c r="AHA106" s="76"/>
      <c r="AHB106" s="76"/>
      <c r="AHC106" s="76"/>
      <c r="AHD106" s="76"/>
      <c r="AHE106" s="76"/>
      <c r="AHF106" s="76"/>
      <c r="AHG106" s="76"/>
      <c r="AHH106" s="76"/>
      <c r="AHI106" s="76"/>
      <c r="AHJ106" s="76"/>
      <c r="AHK106" s="76"/>
      <c r="AHL106" s="76"/>
      <c r="AHM106" s="76"/>
      <c r="AHN106" s="76"/>
      <c r="AHO106" s="76"/>
      <c r="AHP106" s="76"/>
      <c r="AHQ106" s="76"/>
      <c r="AHR106" s="76"/>
      <c r="AHS106" s="76"/>
      <c r="AHT106" s="76"/>
      <c r="AHU106" s="76"/>
      <c r="AHV106" s="76"/>
      <c r="AHW106" s="76"/>
      <c r="AHX106" s="76"/>
      <c r="AHY106" s="76"/>
      <c r="AHZ106" s="76"/>
      <c r="AIA106" s="76"/>
      <c r="AIB106" s="76"/>
      <c r="AIC106" s="76"/>
      <c r="AID106" s="76"/>
      <c r="AIE106" s="76"/>
      <c r="AIF106" s="76"/>
      <c r="AIG106" s="76"/>
      <c r="AIH106" s="76"/>
      <c r="AII106" s="76"/>
      <c r="AIJ106" s="76"/>
      <c r="AIK106" s="76"/>
      <c r="AIL106" s="76"/>
      <c r="AIM106" s="76"/>
      <c r="AIN106" s="76"/>
      <c r="AIO106" s="76"/>
      <c r="AIP106" s="76"/>
      <c r="AIQ106" s="76"/>
      <c r="AIR106" s="76"/>
      <c r="AIS106" s="76"/>
      <c r="AIT106" s="76"/>
      <c r="AIU106" s="76"/>
      <c r="AIV106" s="76"/>
      <c r="AIW106" s="76"/>
      <c r="AIX106" s="76"/>
      <c r="AIY106" s="76"/>
      <c r="AIZ106" s="76"/>
      <c r="AJA106" s="76"/>
      <c r="AJB106" s="76"/>
      <c r="AJC106" s="76"/>
      <c r="AJD106" s="76"/>
      <c r="AJE106" s="76"/>
      <c r="AJF106" s="76"/>
      <c r="AJG106" s="76"/>
      <c r="AJH106" s="76"/>
      <c r="AJI106" s="76"/>
      <c r="AJJ106" s="76"/>
      <c r="AJK106" s="76"/>
      <c r="AJL106" s="76"/>
      <c r="AJM106" s="76"/>
      <c r="AJN106" s="76"/>
      <c r="AJO106" s="76"/>
      <c r="AJP106" s="76"/>
      <c r="AJQ106" s="76"/>
      <c r="AJR106" s="76"/>
      <c r="AJS106" s="76"/>
      <c r="AJT106" s="76"/>
      <c r="AJU106" s="76"/>
      <c r="AJV106" s="76"/>
      <c r="AJW106" s="76"/>
      <c r="AJX106" s="76"/>
      <c r="AJY106" s="76"/>
      <c r="AJZ106" s="76"/>
      <c r="AKA106" s="76"/>
      <c r="AKB106" s="76"/>
      <c r="AKC106" s="76"/>
      <c r="AKD106" s="76"/>
      <c r="AKE106" s="76"/>
      <c r="AKF106" s="76"/>
      <c r="AKG106" s="76"/>
      <c r="AKH106" s="76"/>
      <c r="AKI106" s="76"/>
      <c r="AKJ106" s="76"/>
      <c r="AKK106" s="76"/>
      <c r="AKL106" s="76"/>
      <c r="AKM106" s="76"/>
      <c r="AKN106" s="76"/>
      <c r="AKO106" s="76"/>
      <c r="AKP106" s="76"/>
      <c r="AKQ106" s="76"/>
      <c r="AKR106" s="76"/>
      <c r="AKS106" s="76"/>
      <c r="AKT106" s="76"/>
      <c r="AKU106" s="76"/>
      <c r="AKV106" s="76"/>
      <c r="AKW106" s="76"/>
      <c r="AKX106" s="76"/>
      <c r="AKY106" s="76"/>
      <c r="AKZ106" s="76"/>
      <c r="ALA106" s="76"/>
      <c r="ALB106" s="76"/>
      <c r="ALC106" s="76"/>
      <c r="ALD106" s="76"/>
      <c r="ALE106" s="76"/>
      <c r="ALF106" s="76"/>
      <c r="ALG106" s="76"/>
      <c r="ALH106" s="76"/>
      <c r="ALI106" s="76"/>
      <c r="ALJ106" s="76"/>
      <c r="ALK106" s="76"/>
      <c r="ALL106" s="76"/>
      <c r="ALM106" s="76"/>
      <c r="ALN106" s="76"/>
      <c r="ALO106" s="76"/>
      <c r="ALP106" s="76"/>
      <c r="ALQ106" s="76"/>
      <c r="ALR106" s="76"/>
      <c r="ALS106" s="76"/>
      <c r="ALT106" s="76"/>
      <c r="ALU106" s="76"/>
      <c r="ALV106" s="76"/>
      <c r="ALW106" s="76"/>
      <c r="ALX106" s="76"/>
      <c r="ALY106" s="76"/>
      <c r="ALZ106" s="76"/>
      <c r="AMA106" s="76"/>
      <c r="AMB106" s="76"/>
      <c r="AMC106" s="76"/>
      <c r="AMD106" s="76"/>
      <c r="AME106" s="76"/>
      <c r="AMF106" s="76"/>
      <c r="AMG106" s="76"/>
      <c r="AMH106" s="76"/>
      <c r="AMI106" s="76"/>
      <c r="AMJ106" s="77"/>
    </row>
    <row r="107" spans="1:1024" s="3" customFormat="1" ht="15" customHeight="1">
      <c r="A107" s="25" t="s">
        <v>148</v>
      </c>
      <c r="B107" s="190" t="s">
        <v>166</v>
      </c>
      <c r="C107" s="190"/>
      <c r="D107" s="190"/>
      <c r="E107" s="190"/>
      <c r="F107" s="190"/>
      <c r="G107" s="190"/>
      <c r="H107" s="191">
        <f>I98</f>
        <v>33.737032701599993</v>
      </c>
      <c r="I107" s="191"/>
      <c r="J107" s="40"/>
      <c r="K107" s="2" t="s">
        <v>167</v>
      </c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6"/>
      <c r="DM107" s="76"/>
      <c r="DN107" s="76"/>
      <c r="DO107" s="76"/>
      <c r="DP107" s="76"/>
      <c r="DQ107" s="76"/>
      <c r="DR107" s="76"/>
      <c r="DS107" s="76"/>
      <c r="DT107" s="76"/>
      <c r="DU107" s="76"/>
      <c r="DV107" s="76"/>
      <c r="DW107" s="76"/>
      <c r="DX107" s="76"/>
      <c r="DY107" s="76"/>
      <c r="DZ107" s="76"/>
      <c r="EA107" s="76"/>
      <c r="EB107" s="76"/>
      <c r="EC107" s="76"/>
      <c r="ED107" s="76"/>
      <c r="EE107" s="76"/>
      <c r="EF107" s="76"/>
      <c r="EG107" s="76"/>
      <c r="EH107" s="76"/>
      <c r="EI107" s="76"/>
      <c r="EJ107" s="76"/>
      <c r="EK107" s="76"/>
      <c r="EL107" s="76"/>
      <c r="EM107" s="76"/>
      <c r="EN107" s="76"/>
      <c r="EO107" s="76"/>
      <c r="EP107" s="76"/>
      <c r="EQ107" s="76"/>
      <c r="ER107" s="76"/>
      <c r="ES107" s="76"/>
      <c r="ET107" s="76"/>
      <c r="EU107" s="76"/>
      <c r="EV107" s="76"/>
      <c r="EW107" s="76"/>
      <c r="EX107" s="76"/>
      <c r="EY107" s="76"/>
      <c r="EZ107" s="76"/>
      <c r="FA107" s="76"/>
      <c r="FB107" s="76"/>
      <c r="FC107" s="76"/>
      <c r="FD107" s="76"/>
      <c r="FE107" s="76"/>
      <c r="FF107" s="76"/>
      <c r="FG107" s="76"/>
      <c r="FH107" s="76"/>
      <c r="FI107" s="76"/>
      <c r="FJ107" s="76"/>
      <c r="FK107" s="76"/>
      <c r="FL107" s="76"/>
      <c r="FM107" s="76"/>
      <c r="FN107" s="76"/>
      <c r="FO107" s="76"/>
      <c r="FP107" s="76"/>
      <c r="FQ107" s="76"/>
      <c r="FR107" s="76"/>
      <c r="FS107" s="76"/>
      <c r="FT107" s="76"/>
      <c r="FU107" s="76"/>
      <c r="FV107" s="76"/>
      <c r="FW107" s="76"/>
      <c r="FX107" s="76"/>
      <c r="FY107" s="76"/>
      <c r="FZ107" s="76"/>
      <c r="GA107" s="76"/>
      <c r="GB107" s="76"/>
      <c r="GC107" s="76"/>
      <c r="GD107" s="76"/>
      <c r="GE107" s="76"/>
      <c r="GF107" s="76"/>
      <c r="GG107" s="76"/>
      <c r="GH107" s="76"/>
      <c r="GI107" s="76"/>
      <c r="GJ107" s="76"/>
      <c r="GK107" s="76"/>
      <c r="GL107" s="76"/>
      <c r="GM107" s="76"/>
      <c r="GN107" s="76"/>
      <c r="GO107" s="76"/>
      <c r="GP107" s="76"/>
      <c r="GQ107" s="76"/>
      <c r="GR107" s="76"/>
      <c r="GS107" s="76"/>
      <c r="GT107" s="76"/>
      <c r="GU107" s="76"/>
      <c r="GV107" s="76"/>
      <c r="GW107" s="76"/>
      <c r="GX107" s="76"/>
      <c r="GY107" s="76"/>
      <c r="GZ107" s="76"/>
      <c r="HA107" s="76"/>
      <c r="HB107" s="76"/>
      <c r="HC107" s="76"/>
      <c r="HD107" s="76"/>
      <c r="HE107" s="76"/>
      <c r="HF107" s="76"/>
      <c r="HG107" s="76"/>
      <c r="HH107" s="76"/>
      <c r="HI107" s="76"/>
      <c r="HJ107" s="76"/>
      <c r="HK107" s="76"/>
      <c r="HL107" s="76"/>
      <c r="HM107" s="76"/>
      <c r="HN107" s="76"/>
      <c r="HO107" s="76"/>
      <c r="HP107" s="76"/>
      <c r="HQ107" s="76"/>
      <c r="HR107" s="76"/>
      <c r="HS107" s="76"/>
      <c r="HT107" s="76"/>
      <c r="HU107" s="76"/>
      <c r="HV107" s="76"/>
      <c r="HW107" s="76"/>
      <c r="HX107" s="76"/>
      <c r="HY107" s="76"/>
      <c r="HZ107" s="76"/>
      <c r="IA107" s="76"/>
      <c r="IB107" s="76"/>
      <c r="IC107" s="76"/>
      <c r="ID107" s="76"/>
      <c r="IE107" s="76"/>
      <c r="IF107" s="76"/>
      <c r="IG107" s="76"/>
      <c r="IH107" s="76"/>
      <c r="II107" s="76"/>
      <c r="IJ107" s="76"/>
      <c r="IK107" s="76"/>
      <c r="IL107" s="76"/>
      <c r="IM107" s="76"/>
      <c r="IN107" s="76"/>
      <c r="IO107" s="76"/>
      <c r="IP107" s="76"/>
      <c r="IQ107" s="76"/>
      <c r="IR107" s="76"/>
      <c r="IS107" s="76"/>
      <c r="IT107" s="76"/>
      <c r="IU107" s="76"/>
      <c r="IV107" s="76"/>
      <c r="IW107" s="76"/>
      <c r="IX107" s="76"/>
      <c r="IY107" s="76"/>
      <c r="IZ107" s="76"/>
      <c r="JA107" s="76"/>
      <c r="JB107" s="76"/>
      <c r="JC107" s="76"/>
      <c r="JD107" s="76"/>
      <c r="JE107" s="76"/>
      <c r="JF107" s="76"/>
      <c r="JG107" s="76"/>
      <c r="JH107" s="76"/>
      <c r="JI107" s="76"/>
      <c r="JJ107" s="76"/>
      <c r="JK107" s="76"/>
      <c r="JL107" s="76"/>
      <c r="JM107" s="76"/>
      <c r="JN107" s="76"/>
      <c r="JO107" s="76"/>
      <c r="JP107" s="76"/>
      <c r="JQ107" s="76"/>
      <c r="JR107" s="76"/>
      <c r="JS107" s="76"/>
      <c r="JT107" s="76"/>
      <c r="JU107" s="76"/>
      <c r="JV107" s="76"/>
      <c r="JW107" s="76"/>
      <c r="JX107" s="76"/>
      <c r="JY107" s="76"/>
      <c r="JZ107" s="76"/>
      <c r="KA107" s="76"/>
      <c r="KB107" s="76"/>
      <c r="KC107" s="76"/>
      <c r="KD107" s="76"/>
      <c r="KE107" s="76"/>
      <c r="KF107" s="76"/>
      <c r="KG107" s="76"/>
      <c r="KH107" s="76"/>
      <c r="KI107" s="76"/>
      <c r="KJ107" s="76"/>
      <c r="KK107" s="76"/>
      <c r="KL107" s="76"/>
      <c r="KM107" s="76"/>
      <c r="KN107" s="76"/>
      <c r="KO107" s="76"/>
      <c r="KP107" s="76"/>
      <c r="KQ107" s="76"/>
      <c r="KR107" s="76"/>
      <c r="KS107" s="76"/>
      <c r="KT107" s="76"/>
      <c r="KU107" s="76"/>
      <c r="KV107" s="76"/>
      <c r="KW107" s="76"/>
      <c r="KX107" s="76"/>
      <c r="KY107" s="76"/>
      <c r="KZ107" s="76"/>
      <c r="LA107" s="76"/>
      <c r="LB107" s="76"/>
      <c r="LC107" s="76"/>
      <c r="LD107" s="76"/>
      <c r="LE107" s="76"/>
      <c r="LF107" s="76"/>
      <c r="LG107" s="76"/>
      <c r="LH107" s="76"/>
      <c r="LI107" s="76"/>
      <c r="LJ107" s="76"/>
      <c r="LK107" s="76"/>
      <c r="LL107" s="76"/>
      <c r="LM107" s="76"/>
      <c r="LN107" s="76"/>
      <c r="LO107" s="76"/>
      <c r="LP107" s="76"/>
      <c r="LQ107" s="76"/>
      <c r="LR107" s="76"/>
      <c r="LS107" s="76"/>
      <c r="LT107" s="76"/>
      <c r="LU107" s="76"/>
      <c r="LV107" s="76"/>
      <c r="LW107" s="76"/>
      <c r="LX107" s="76"/>
      <c r="LY107" s="76"/>
      <c r="LZ107" s="76"/>
      <c r="MA107" s="76"/>
      <c r="MB107" s="76"/>
      <c r="MC107" s="76"/>
      <c r="MD107" s="76"/>
      <c r="ME107" s="76"/>
      <c r="MF107" s="76"/>
      <c r="MG107" s="76"/>
      <c r="MH107" s="76"/>
      <c r="MI107" s="76"/>
      <c r="MJ107" s="76"/>
      <c r="MK107" s="76"/>
      <c r="ML107" s="76"/>
      <c r="MM107" s="76"/>
      <c r="MN107" s="76"/>
      <c r="MO107" s="76"/>
      <c r="MP107" s="76"/>
      <c r="MQ107" s="76"/>
      <c r="MR107" s="76"/>
      <c r="MS107" s="76"/>
      <c r="MT107" s="76"/>
      <c r="MU107" s="76"/>
      <c r="MV107" s="76"/>
      <c r="MW107" s="76"/>
      <c r="MX107" s="76"/>
      <c r="MY107" s="76"/>
      <c r="MZ107" s="76"/>
      <c r="NA107" s="76"/>
      <c r="NB107" s="76"/>
      <c r="NC107" s="76"/>
      <c r="ND107" s="76"/>
      <c r="NE107" s="76"/>
      <c r="NF107" s="76"/>
      <c r="NG107" s="76"/>
      <c r="NH107" s="76"/>
      <c r="NI107" s="76"/>
      <c r="NJ107" s="76"/>
      <c r="NK107" s="76"/>
      <c r="NL107" s="76"/>
      <c r="NM107" s="76"/>
      <c r="NN107" s="76"/>
      <c r="NO107" s="76"/>
      <c r="NP107" s="76"/>
      <c r="NQ107" s="76"/>
      <c r="NR107" s="76"/>
      <c r="NS107" s="76"/>
      <c r="NT107" s="76"/>
      <c r="NU107" s="76"/>
      <c r="NV107" s="76"/>
      <c r="NW107" s="76"/>
      <c r="NX107" s="76"/>
      <c r="NY107" s="76"/>
      <c r="NZ107" s="76"/>
      <c r="OA107" s="76"/>
      <c r="OB107" s="76"/>
      <c r="OC107" s="76"/>
      <c r="OD107" s="76"/>
      <c r="OE107" s="76"/>
      <c r="OF107" s="76"/>
      <c r="OG107" s="76"/>
      <c r="OH107" s="76"/>
      <c r="OI107" s="76"/>
      <c r="OJ107" s="76"/>
      <c r="OK107" s="76"/>
      <c r="OL107" s="76"/>
      <c r="OM107" s="76"/>
      <c r="ON107" s="76"/>
      <c r="OO107" s="76"/>
      <c r="OP107" s="76"/>
      <c r="OQ107" s="76"/>
      <c r="OR107" s="76"/>
      <c r="OS107" s="76"/>
      <c r="OT107" s="76"/>
      <c r="OU107" s="76"/>
      <c r="OV107" s="76"/>
      <c r="OW107" s="76"/>
      <c r="OX107" s="76"/>
      <c r="OY107" s="76"/>
      <c r="OZ107" s="76"/>
      <c r="PA107" s="76"/>
      <c r="PB107" s="76"/>
      <c r="PC107" s="76"/>
      <c r="PD107" s="76"/>
      <c r="PE107" s="76"/>
      <c r="PF107" s="76"/>
      <c r="PG107" s="76"/>
      <c r="PH107" s="76"/>
      <c r="PI107" s="76"/>
      <c r="PJ107" s="76"/>
      <c r="PK107" s="76"/>
      <c r="PL107" s="76"/>
      <c r="PM107" s="76"/>
      <c r="PN107" s="76"/>
      <c r="PO107" s="76"/>
      <c r="PP107" s="76"/>
      <c r="PQ107" s="76"/>
      <c r="PR107" s="76"/>
      <c r="PS107" s="76"/>
      <c r="PT107" s="76"/>
      <c r="PU107" s="76"/>
      <c r="PV107" s="76"/>
      <c r="PW107" s="76"/>
      <c r="PX107" s="76"/>
      <c r="PY107" s="76"/>
      <c r="PZ107" s="76"/>
      <c r="QA107" s="76"/>
      <c r="QB107" s="76"/>
      <c r="QC107" s="76"/>
      <c r="QD107" s="76"/>
      <c r="QE107" s="76"/>
      <c r="QF107" s="76"/>
      <c r="QG107" s="76"/>
      <c r="QH107" s="76"/>
      <c r="QI107" s="76"/>
      <c r="QJ107" s="76"/>
      <c r="QK107" s="76"/>
      <c r="QL107" s="76"/>
      <c r="QM107" s="76"/>
      <c r="QN107" s="76"/>
      <c r="QO107" s="76"/>
      <c r="QP107" s="76"/>
      <c r="QQ107" s="76"/>
      <c r="QR107" s="76"/>
      <c r="QS107" s="76"/>
      <c r="QT107" s="76"/>
      <c r="QU107" s="76"/>
      <c r="QV107" s="76"/>
      <c r="QW107" s="76"/>
      <c r="QX107" s="76"/>
      <c r="QY107" s="76"/>
      <c r="QZ107" s="76"/>
      <c r="RA107" s="76"/>
      <c r="RB107" s="76"/>
      <c r="RC107" s="76"/>
      <c r="RD107" s="76"/>
      <c r="RE107" s="76"/>
      <c r="RF107" s="76"/>
      <c r="RG107" s="76"/>
      <c r="RH107" s="76"/>
      <c r="RI107" s="76"/>
      <c r="RJ107" s="76"/>
      <c r="RK107" s="76"/>
      <c r="RL107" s="76"/>
      <c r="RM107" s="76"/>
      <c r="RN107" s="76"/>
      <c r="RO107" s="76"/>
      <c r="RP107" s="76"/>
      <c r="RQ107" s="76"/>
      <c r="RR107" s="76"/>
      <c r="RS107" s="76"/>
      <c r="RT107" s="76"/>
      <c r="RU107" s="76"/>
      <c r="RV107" s="76"/>
      <c r="RW107" s="76"/>
      <c r="RX107" s="76"/>
      <c r="RY107" s="76"/>
      <c r="RZ107" s="76"/>
      <c r="SA107" s="76"/>
      <c r="SB107" s="76"/>
      <c r="SC107" s="76"/>
      <c r="SD107" s="76"/>
      <c r="SE107" s="76"/>
      <c r="SF107" s="76"/>
      <c r="SG107" s="76"/>
      <c r="SH107" s="76"/>
      <c r="SI107" s="76"/>
      <c r="SJ107" s="76"/>
      <c r="SK107" s="76"/>
      <c r="SL107" s="76"/>
      <c r="SM107" s="76"/>
      <c r="SN107" s="76"/>
      <c r="SO107" s="76"/>
      <c r="SP107" s="76"/>
      <c r="SQ107" s="76"/>
      <c r="SR107" s="76"/>
      <c r="SS107" s="76"/>
      <c r="ST107" s="76"/>
      <c r="SU107" s="76"/>
      <c r="SV107" s="76"/>
      <c r="SW107" s="76"/>
      <c r="SX107" s="76"/>
      <c r="SY107" s="76"/>
      <c r="SZ107" s="76"/>
      <c r="TA107" s="76"/>
      <c r="TB107" s="76"/>
      <c r="TC107" s="76"/>
      <c r="TD107" s="76"/>
      <c r="TE107" s="76"/>
      <c r="TF107" s="76"/>
      <c r="TG107" s="76"/>
      <c r="TH107" s="76"/>
      <c r="TI107" s="76"/>
      <c r="TJ107" s="76"/>
      <c r="TK107" s="76"/>
      <c r="TL107" s="76"/>
      <c r="TM107" s="76"/>
      <c r="TN107" s="76"/>
      <c r="TO107" s="76"/>
      <c r="TP107" s="76"/>
      <c r="TQ107" s="76"/>
      <c r="TR107" s="76"/>
      <c r="TS107" s="76"/>
      <c r="TT107" s="76"/>
      <c r="TU107" s="76"/>
      <c r="TV107" s="76"/>
      <c r="TW107" s="76"/>
      <c r="TX107" s="76"/>
      <c r="TY107" s="76"/>
      <c r="TZ107" s="76"/>
      <c r="UA107" s="76"/>
      <c r="UB107" s="76"/>
      <c r="UC107" s="76"/>
      <c r="UD107" s="76"/>
      <c r="UE107" s="76"/>
      <c r="UF107" s="76"/>
      <c r="UG107" s="76"/>
      <c r="UH107" s="76"/>
      <c r="UI107" s="76"/>
      <c r="UJ107" s="76"/>
      <c r="UK107" s="76"/>
      <c r="UL107" s="76"/>
      <c r="UM107" s="76"/>
      <c r="UN107" s="76"/>
      <c r="UO107" s="76"/>
      <c r="UP107" s="76"/>
      <c r="UQ107" s="76"/>
      <c r="UR107" s="76"/>
      <c r="US107" s="76"/>
      <c r="UT107" s="76"/>
      <c r="UU107" s="76"/>
      <c r="UV107" s="76"/>
      <c r="UW107" s="76"/>
      <c r="UX107" s="76"/>
      <c r="UY107" s="76"/>
      <c r="UZ107" s="76"/>
      <c r="VA107" s="76"/>
      <c r="VB107" s="76"/>
      <c r="VC107" s="76"/>
      <c r="VD107" s="76"/>
      <c r="VE107" s="76"/>
      <c r="VF107" s="76"/>
      <c r="VG107" s="76"/>
      <c r="VH107" s="76"/>
      <c r="VI107" s="76"/>
      <c r="VJ107" s="76"/>
      <c r="VK107" s="76"/>
      <c r="VL107" s="76"/>
      <c r="VM107" s="76"/>
      <c r="VN107" s="76"/>
      <c r="VO107" s="76"/>
      <c r="VP107" s="76"/>
      <c r="VQ107" s="76"/>
      <c r="VR107" s="76"/>
      <c r="VS107" s="76"/>
      <c r="VT107" s="76"/>
      <c r="VU107" s="76"/>
      <c r="VV107" s="76"/>
      <c r="VW107" s="76"/>
      <c r="VX107" s="76"/>
      <c r="VY107" s="76"/>
      <c r="VZ107" s="76"/>
      <c r="WA107" s="76"/>
      <c r="WB107" s="76"/>
      <c r="WC107" s="76"/>
      <c r="WD107" s="76"/>
      <c r="WE107" s="76"/>
      <c r="WF107" s="76"/>
      <c r="WG107" s="76"/>
      <c r="WH107" s="76"/>
      <c r="WI107" s="76"/>
      <c r="WJ107" s="76"/>
      <c r="WK107" s="76"/>
      <c r="WL107" s="76"/>
      <c r="WM107" s="76"/>
      <c r="WN107" s="76"/>
      <c r="WO107" s="76"/>
      <c r="WP107" s="76"/>
      <c r="WQ107" s="76"/>
      <c r="WR107" s="76"/>
      <c r="WS107" s="76"/>
      <c r="WT107" s="76"/>
      <c r="WU107" s="76"/>
      <c r="WV107" s="76"/>
      <c r="WW107" s="76"/>
      <c r="WX107" s="76"/>
      <c r="WY107" s="76"/>
      <c r="WZ107" s="76"/>
      <c r="XA107" s="76"/>
      <c r="XB107" s="76"/>
      <c r="XC107" s="76"/>
      <c r="XD107" s="76"/>
      <c r="XE107" s="76"/>
      <c r="XF107" s="76"/>
      <c r="XG107" s="76"/>
      <c r="XH107" s="76"/>
      <c r="XI107" s="76"/>
      <c r="XJ107" s="76"/>
      <c r="XK107" s="76"/>
      <c r="XL107" s="76"/>
      <c r="XM107" s="76"/>
      <c r="XN107" s="76"/>
      <c r="XO107" s="76"/>
      <c r="XP107" s="76"/>
      <c r="XQ107" s="76"/>
      <c r="XR107" s="76"/>
      <c r="XS107" s="76"/>
      <c r="XT107" s="76"/>
      <c r="XU107" s="76"/>
      <c r="XV107" s="76"/>
      <c r="XW107" s="76"/>
      <c r="XX107" s="76"/>
      <c r="XY107" s="76"/>
      <c r="XZ107" s="76"/>
      <c r="YA107" s="76"/>
      <c r="YB107" s="76"/>
      <c r="YC107" s="76"/>
      <c r="YD107" s="76"/>
      <c r="YE107" s="76"/>
      <c r="YF107" s="76"/>
      <c r="YG107" s="76"/>
      <c r="YH107" s="76"/>
      <c r="YI107" s="76"/>
      <c r="YJ107" s="76"/>
      <c r="YK107" s="76"/>
      <c r="YL107" s="76"/>
      <c r="YM107" s="76"/>
      <c r="YN107" s="76"/>
      <c r="YO107" s="76"/>
      <c r="YP107" s="76"/>
      <c r="YQ107" s="76"/>
      <c r="YR107" s="76"/>
      <c r="YS107" s="76"/>
      <c r="YT107" s="76"/>
      <c r="YU107" s="76"/>
      <c r="YV107" s="76"/>
      <c r="YW107" s="76"/>
      <c r="YX107" s="76"/>
      <c r="YY107" s="76"/>
      <c r="YZ107" s="76"/>
      <c r="ZA107" s="76"/>
      <c r="ZB107" s="76"/>
      <c r="ZC107" s="76"/>
      <c r="ZD107" s="76"/>
      <c r="ZE107" s="76"/>
      <c r="ZF107" s="76"/>
      <c r="ZG107" s="76"/>
      <c r="ZH107" s="76"/>
      <c r="ZI107" s="76"/>
      <c r="ZJ107" s="76"/>
      <c r="ZK107" s="76"/>
      <c r="ZL107" s="76"/>
      <c r="ZM107" s="76"/>
      <c r="ZN107" s="76"/>
      <c r="ZO107" s="76"/>
      <c r="ZP107" s="76"/>
      <c r="ZQ107" s="76"/>
      <c r="ZR107" s="76"/>
      <c r="ZS107" s="76"/>
      <c r="ZT107" s="76"/>
      <c r="ZU107" s="76"/>
      <c r="ZV107" s="76"/>
      <c r="ZW107" s="76"/>
      <c r="ZX107" s="76"/>
      <c r="ZY107" s="76"/>
      <c r="ZZ107" s="76"/>
      <c r="AAA107" s="76"/>
      <c r="AAB107" s="76"/>
      <c r="AAC107" s="76"/>
      <c r="AAD107" s="76"/>
      <c r="AAE107" s="76"/>
      <c r="AAF107" s="76"/>
      <c r="AAG107" s="76"/>
      <c r="AAH107" s="76"/>
      <c r="AAI107" s="76"/>
      <c r="AAJ107" s="76"/>
      <c r="AAK107" s="76"/>
      <c r="AAL107" s="76"/>
      <c r="AAM107" s="76"/>
      <c r="AAN107" s="76"/>
      <c r="AAO107" s="76"/>
      <c r="AAP107" s="76"/>
      <c r="AAQ107" s="76"/>
      <c r="AAR107" s="76"/>
      <c r="AAS107" s="76"/>
      <c r="AAT107" s="76"/>
      <c r="AAU107" s="76"/>
      <c r="AAV107" s="76"/>
      <c r="AAW107" s="76"/>
      <c r="AAX107" s="76"/>
      <c r="AAY107" s="76"/>
      <c r="AAZ107" s="76"/>
      <c r="ABA107" s="76"/>
      <c r="ABB107" s="76"/>
      <c r="ABC107" s="76"/>
      <c r="ABD107" s="76"/>
      <c r="ABE107" s="76"/>
      <c r="ABF107" s="76"/>
      <c r="ABG107" s="76"/>
      <c r="ABH107" s="76"/>
      <c r="ABI107" s="76"/>
      <c r="ABJ107" s="76"/>
      <c r="ABK107" s="76"/>
      <c r="ABL107" s="76"/>
      <c r="ABM107" s="76"/>
      <c r="ABN107" s="76"/>
      <c r="ABO107" s="76"/>
      <c r="ABP107" s="76"/>
      <c r="ABQ107" s="76"/>
      <c r="ABR107" s="76"/>
      <c r="ABS107" s="76"/>
      <c r="ABT107" s="76"/>
      <c r="ABU107" s="76"/>
      <c r="ABV107" s="76"/>
      <c r="ABW107" s="76"/>
      <c r="ABX107" s="76"/>
      <c r="ABY107" s="76"/>
      <c r="ABZ107" s="76"/>
      <c r="ACA107" s="76"/>
      <c r="ACB107" s="76"/>
      <c r="ACC107" s="76"/>
      <c r="ACD107" s="76"/>
      <c r="ACE107" s="76"/>
      <c r="ACF107" s="76"/>
      <c r="ACG107" s="76"/>
      <c r="ACH107" s="76"/>
      <c r="ACI107" s="76"/>
      <c r="ACJ107" s="76"/>
      <c r="ACK107" s="76"/>
      <c r="ACL107" s="76"/>
      <c r="ACM107" s="76"/>
      <c r="ACN107" s="76"/>
      <c r="ACO107" s="76"/>
      <c r="ACP107" s="76"/>
      <c r="ACQ107" s="76"/>
      <c r="ACR107" s="76"/>
      <c r="ACS107" s="76"/>
      <c r="ACT107" s="76"/>
      <c r="ACU107" s="76"/>
      <c r="ACV107" s="76"/>
      <c r="ACW107" s="76"/>
      <c r="ACX107" s="76"/>
      <c r="ACY107" s="76"/>
      <c r="ACZ107" s="76"/>
      <c r="ADA107" s="76"/>
      <c r="ADB107" s="76"/>
      <c r="ADC107" s="76"/>
      <c r="ADD107" s="76"/>
      <c r="ADE107" s="76"/>
      <c r="ADF107" s="76"/>
      <c r="ADG107" s="76"/>
      <c r="ADH107" s="76"/>
      <c r="ADI107" s="76"/>
      <c r="ADJ107" s="76"/>
      <c r="ADK107" s="76"/>
      <c r="ADL107" s="76"/>
      <c r="ADM107" s="76"/>
      <c r="ADN107" s="76"/>
      <c r="ADO107" s="76"/>
      <c r="ADP107" s="76"/>
      <c r="ADQ107" s="76"/>
      <c r="ADR107" s="76"/>
      <c r="ADS107" s="76"/>
      <c r="ADT107" s="76"/>
      <c r="ADU107" s="76"/>
      <c r="ADV107" s="76"/>
      <c r="ADW107" s="76"/>
      <c r="ADX107" s="76"/>
      <c r="ADY107" s="76"/>
      <c r="ADZ107" s="76"/>
      <c r="AEA107" s="76"/>
      <c r="AEB107" s="76"/>
      <c r="AEC107" s="76"/>
      <c r="AED107" s="76"/>
      <c r="AEE107" s="76"/>
      <c r="AEF107" s="76"/>
      <c r="AEG107" s="76"/>
      <c r="AEH107" s="76"/>
      <c r="AEI107" s="76"/>
      <c r="AEJ107" s="76"/>
      <c r="AEK107" s="76"/>
      <c r="AEL107" s="76"/>
      <c r="AEM107" s="76"/>
      <c r="AEN107" s="76"/>
      <c r="AEO107" s="76"/>
      <c r="AEP107" s="76"/>
      <c r="AEQ107" s="76"/>
      <c r="AER107" s="76"/>
      <c r="AES107" s="76"/>
      <c r="AET107" s="76"/>
      <c r="AEU107" s="76"/>
      <c r="AEV107" s="76"/>
      <c r="AEW107" s="76"/>
      <c r="AEX107" s="76"/>
      <c r="AEY107" s="76"/>
      <c r="AEZ107" s="76"/>
      <c r="AFA107" s="76"/>
      <c r="AFB107" s="76"/>
      <c r="AFC107" s="76"/>
      <c r="AFD107" s="76"/>
      <c r="AFE107" s="76"/>
      <c r="AFF107" s="76"/>
      <c r="AFG107" s="76"/>
      <c r="AFH107" s="76"/>
      <c r="AFI107" s="76"/>
      <c r="AFJ107" s="76"/>
      <c r="AFK107" s="76"/>
      <c r="AFL107" s="76"/>
      <c r="AFM107" s="76"/>
      <c r="AFN107" s="76"/>
      <c r="AFO107" s="76"/>
      <c r="AFP107" s="76"/>
      <c r="AFQ107" s="76"/>
      <c r="AFR107" s="76"/>
      <c r="AFS107" s="76"/>
      <c r="AFT107" s="76"/>
      <c r="AFU107" s="76"/>
      <c r="AFV107" s="76"/>
      <c r="AFW107" s="76"/>
      <c r="AFX107" s="76"/>
      <c r="AFY107" s="76"/>
      <c r="AFZ107" s="76"/>
      <c r="AGA107" s="76"/>
      <c r="AGB107" s="76"/>
      <c r="AGC107" s="76"/>
      <c r="AGD107" s="76"/>
      <c r="AGE107" s="76"/>
      <c r="AGF107" s="76"/>
      <c r="AGG107" s="76"/>
      <c r="AGH107" s="76"/>
      <c r="AGI107" s="76"/>
      <c r="AGJ107" s="76"/>
      <c r="AGK107" s="76"/>
      <c r="AGL107" s="76"/>
      <c r="AGM107" s="76"/>
      <c r="AGN107" s="76"/>
      <c r="AGO107" s="76"/>
      <c r="AGP107" s="76"/>
      <c r="AGQ107" s="76"/>
      <c r="AGR107" s="76"/>
      <c r="AGS107" s="76"/>
      <c r="AGT107" s="76"/>
      <c r="AGU107" s="76"/>
      <c r="AGV107" s="76"/>
      <c r="AGW107" s="76"/>
      <c r="AGX107" s="76"/>
      <c r="AGY107" s="76"/>
      <c r="AGZ107" s="76"/>
      <c r="AHA107" s="76"/>
      <c r="AHB107" s="76"/>
      <c r="AHC107" s="76"/>
      <c r="AHD107" s="76"/>
      <c r="AHE107" s="76"/>
      <c r="AHF107" s="76"/>
      <c r="AHG107" s="76"/>
      <c r="AHH107" s="76"/>
      <c r="AHI107" s="76"/>
      <c r="AHJ107" s="76"/>
      <c r="AHK107" s="76"/>
      <c r="AHL107" s="76"/>
      <c r="AHM107" s="76"/>
      <c r="AHN107" s="76"/>
      <c r="AHO107" s="76"/>
      <c r="AHP107" s="76"/>
      <c r="AHQ107" s="76"/>
      <c r="AHR107" s="76"/>
      <c r="AHS107" s="76"/>
      <c r="AHT107" s="76"/>
      <c r="AHU107" s="76"/>
      <c r="AHV107" s="76"/>
      <c r="AHW107" s="76"/>
      <c r="AHX107" s="76"/>
      <c r="AHY107" s="76"/>
      <c r="AHZ107" s="76"/>
      <c r="AIA107" s="76"/>
      <c r="AIB107" s="76"/>
      <c r="AIC107" s="76"/>
      <c r="AID107" s="76"/>
      <c r="AIE107" s="76"/>
      <c r="AIF107" s="76"/>
      <c r="AIG107" s="76"/>
      <c r="AIH107" s="76"/>
      <c r="AII107" s="76"/>
      <c r="AIJ107" s="76"/>
      <c r="AIK107" s="76"/>
      <c r="AIL107" s="76"/>
      <c r="AIM107" s="76"/>
      <c r="AIN107" s="76"/>
      <c r="AIO107" s="76"/>
      <c r="AIP107" s="76"/>
      <c r="AIQ107" s="76"/>
      <c r="AIR107" s="76"/>
      <c r="AIS107" s="76"/>
      <c r="AIT107" s="76"/>
      <c r="AIU107" s="76"/>
      <c r="AIV107" s="76"/>
      <c r="AIW107" s="76"/>
      <c r="AIX107" s="76"/>
      <c r="AIY107" s="76"/>
      <c r="AIZ107" s="76"/>
      <c r="AJA107" s="76"/>
      <c r="AJB107" s="76"/>
      <c r="AJC107" s="76"/>
      <c r="AJD107" s="76"/>
      <c r="AJE107" s="76"/>
      <c r="AJF107" s="76"/>
      <c r="AJG107" s="76"/>
      <c r="AJH107" s="76"/>
      <c r="AJI107" s="76"/>
      <c r="AJJ107" s="76"/>
      <c r="AJK107" s="76"/>
      <c r="AJL107" s="76"/>
      <c r="AJM107" s="76"/>
      <c r="AJN107" s="76"/>
      <c r="AJO107" s="76"/>
      <c r="AJP107" s="76"/>
      <c r="AJQ107" s="76"/>
      <c r="AJR107" s="76"/>
      <c r="AJS107" s="76"/>
      <c r="AJT107" s="76"/>
      <c r="AJU107" s="76"/>
      <c r="AJV107" s="76"/>
      <c r="AJW107" s="76"/>
      <c r="AJX107" s="76"/>
      <c r="AJY107" s="76"/>
      <c r="AJZ107" s="76"/>
      <c r="AKA107" s="76"/>
      <c r="AKB107" s="76"/>
      <c r="AKC107" s="76"/>
      <c r="AKD107" s="76"/>
      <c r="AKE107" s="76"/>
      <c r="AKF107" s="76"/>
      <c r="AKG107" s="76"/>
      <c r="AKH107" s="76"/>
      <c r="AKI107" s="76"/>
      <c r="AKJ107" s="76"/>
      <c r="AKK107" s="76"/>
      <c r="AKL107" s="76"/>
      <c r="AKM107" s="76"/>
      <c r="AKN107" s="76"/>
      <c r="AKO107" s="76"/>
      <c r="AKP107" s="76"/>
      <c r="AKQ107" s="76"/>
      <c r="AKR107" s="76"/>
      <c r="AKS107" s="76"/>
      <c r="AKT107" s="76"/>
      <c r="AKU107" s="76"/>
      <c r="AKV107" s="76"/>
      <c r="AKW107" s="76"/>
      <c r="AKX107" s="76"/>
      <c r="AKY107" s="76"/>
      <c r="AKZ107" s="76"/>
      <c r="ALA107" s="76"/>
      <c r="ALB107" s="76"/>
      <c r="ALC107" s="76"/>
      <c r="ALD107" s="76"/>
      <c r="ALE107" s="76"/>
      <c r="ALF107" s="76"/>
      <c r="ALG107" s="76"/>
      <c r="ALH107" s="76"/>
      <c r="ALI107" s="76"/>
      <c r="ALJ107" s="76"/>
      <c r="ALK107" s="76"/>
      <c r="ALL107" s="76"/>
      <c r="ALM107" s="76"/>
      <c r="ALN107" s="76"/>
      <c r="ALO107" s="76"/>
      <c r="ALP107" s="76"/>
      <c r="ALQ107" s="76"/>
      <c r="ALR107" s="76"/>
      <c r="ALS107" s="76"/>
      <c r="ALT107" s="76"/>
      <c r="ALU107" s="76"/>
      <c r="ALV107" s="76"/>
      <c r="ALW107" s="76"/>
      <c r="ALX107" s="76"/>
      <c r="ALY107" s="76"/>
      <c r="ALZ107" s="76"/>
      <c r="AMA107" s="76"/>
      <c r="AMB107" s="76"/>
      <c r="AMC107" s="76"/>
      <c r="AMD107" s="76"/>
      <c r="AME107" s="76"/>
      <c r="AMF107" s="76"/>
      <c r="AMG107" s="76"/>
      <c r="AMH107" s="76"/>
      <c r="AMI107" s="76"/>
      <c r="AMJ107" s="77"/>
    </row>
    <row r="108" spans="1:1024" s="3" customFormat="1" ht="15" customHeight="1">
      <c r="A108" s="25" t="s">
        <v>161</v>
      </c>
      <c r="B108" s="190" t="s">
        <v>162</v>
      </c>
      <c r="C108" s="190"/>
      <c r="D108" s="190"/>
      <c r="E108" s="190"/>
      <c r="F108" s="190"/>
      <c r="G108" s="190"/>
      <c r="H108" s="191">
        <f>H103</f>
        <v>0</v>
      </c>
      <c r="I108" s="191"/>
      <c r="J108" s="40"/>
      <c r="K108" s="2" t="s">
        <v>168</v>
      </c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  <c r="IB108" s="76"/>
      <c r="IC108" s="76"/>
      <c r="ID108" s="76"/>
      <c r="IE108" s="76"/>
      <c r="IF108" s="76"/>
      <c r="IG108" s="76"/>
      <c r="IH108" s="76"/>
      <c r="II108" s="76"/>
      <c r="IJ108" s="76"/>
      <c r="IK108" s="76"/>
      <c r="IL108" s="76"/>
      <c r="IM108" s="76"/>
      <c r="IN108" s="76"/>
      <c r="IO108" s="76"/>
      <c r="IP108" s="76"/>
      <c r="IQ108" s="76"/>
      <c r="IR108" s="76"/>
      <c r="IS108" s="76"/>
      <c r="IT108" s="76"/>
      <c r="IU108" s="76"/>
      <c r="IV108" s="76"/>
      <c r="IW108" s="76"/>
      <c r="IX108" s="76"/>
      <c r="IY108" s="76"/>
      <c r="IZ108" s="76"/>
      <c r="JA108" s="76"/>
      <c r="JB108" s="76"/>
      <c r="JC108" s="76"/>
      <c r="JD108" s="76"/>
      <c r="JE108" s="76"/>
      <c r="JF108" s="76"/>
      <c r="JG108" s="76"/>
      <c r="JH108" s="76"/>
      <c r="JI108" s="76"/>
      <c r="JJ108" s="76"/>
      <c r="JK108" s="76"/>
      <c r="JL108" s="76"/>
      <c r="JM108" s="76"/>
      <c r="JN108" s="76"/>
      <c r="JO108" s="76"/>
      <c r="JP108" s="76"/>
      <c r="JQ108" s="76"/>
      <c r="JR108" s="76"/>
      <c r="JS108" s="76"/>
      <c r="JT108" s="76"/>
      <c r="JU108" s="76"/>
      <c r="JV108" s="76"/>
      <c r="JW108" s="76"/>
      <c r="JX108" s="76"/>
      <c r="JY108" s="76"/>
      <c r="JZ108" s="76"/>
      <c r="KA108" s="76"/>
      <c r="KB108" s="76"/>
      <c r="KC108" s="76"/>
      <c r="KD108" s="76"/>
      <c r="KE108" s="76"/>
      <c r="KF108" s="76"/>
      <c r="KG108" s="76"/>
      <c r="KH108" s="76"/>
      <c r="KI108" s="76"/>
      <c r="KJ108" s="76"/>
      <c r="KK108" s="76"/>
      <c r="KL108" s="76"/>
      <c r="KM108" s="76"/>
      <c r="KN108" s="76"/>
      <c r="KO108" s="76"/>
      <c r="KP108" s="76"/>
      <c r="KQ108" s="76"/>
      <c r="KR108" s="76"/>
      <c r="KS108" s="76"/>
      <c r="KT108" s="76"/>
      <c r="KU108" s="76"/>
      <c r="KV108" s="76"/>
      <c r="KW108" s="76"/>
      <c r="KX108" s="76"/>
      <c r="KY108" s="76"/>
      <c r="KZ108" s="76"/>
      <c r="LA108" s="76"/>
      <c r="LB108" s="76"/>
      <c r="LC108" s="76"/>
      <c r="LD108" s="76"/>
      <c r="LE108" s="76"/>
      <c r="LF108" s="76"/>
      <c r="LG108" s="76"/>
      <c r="LH108" s="76"/>
      <c r="LI108" s="76"/>
      <c r="LJ108" s="76"/>
      <c r="LK108" s="76"/>
      <c r="LL108" s="76"/>
      <c r="LM108" s="76"/>
      <c r="LN108" s="76"/>
      <c r="LO108" s="76"/>
      <c r="LP108" s="76"/>
      <c r="LQ108" s="76"/>
      <c r="LR108" s="76"/>
      <c r="LS108" s="76"/>
      <c r="LT108" s="76"/>
      <c r="LU108" s="76"/>
      <c r="LV108" s="76"/>
      <c r="LW108" s="76"/>
      <c r="LX108" s="76"/>
      <c r="LY108" s="76"/>
      <c r="LZ108" s="76"/>
      <c r="MA108" s="76"/>
      <c r="MB108" s="76"/>
      <c r="MC108" s="76"/>
      <c r="MD108" s="76"/>
      <c r="ME108" s="76"/>
      <c r="MF108" s="76"/>
      <c r="MG108" s="76"/>
      <c r="MH108" s="76"/>
      <c r="MI108" s="76"/>
      <c r="MJ108" s="76"/>
      <c r="MK108" s="76"/>
      <c r="ML108" s="76"/>
      <c r="MM108" s="76"/>
      <c r="MN108" s="76"/>
      <c r="MO108" s="76"/>
      <c r="MP108" s="76"/>
      <c r="MQ108" s="76"/>
      <c r="MR108" s="76"/>
      <c r="MS108" s="76"/>
      <c r="MT108" s="76"/>
      <c r="MU108" s="76"/>
      <c r="MV108" s="76"/>
      <c r="MW108" s="76"/>
      <c r="MX108" s="76"/>
      <c r="MY108" s="76"/>
      <c r="MZ108" s="76"/>
      <c r="NA108" s="76"/>
      <c r="NB108" s="76"/>
      <c r="NC108" s="76"/>
      <c r="ND108" s="76"/>
      <c r="NE108" s="76"/>
      <c r="NF108" s="76"/>
      <c r="NG108" s="76"/>
      <c r="NH108" s="76"/>
      <c r="NI108" s="76"/>
      <c r="NJ108" s="76"/>
      <c r="NK108" s="76"/>
      <c r="NL108" s="76"/>
      <c r="NM108" s="76"/>
      <c r="NN108" s="76"/>
      <c r="NO108" s="76"/>
      <c r="NP108" s="76"/>
      <c r="NQ108" s="76"/>
      <c r="NR108" s="76"/>
      <c r="NS108" s="76"/>
      <c r="NT108" s="76"/>
      <c r="NU108" s="76"/>
      <c r="NV108" s="76"/>
      <c r="NW108" s="76"/>
      <c r="NX108" s="76"/>
      <c r="NY108" s="76"/>
      <c r="NZ108" s="76"/>
      <c r="OA108" s="76"/>
      <c r="OB108" s="76"/>
      <c r="OC108" s="76"/>
      <c r="OD108" s="76"/>
      <c r="OE108" s="76"/>
      <c r="OF108" s="76"/>
      <c r="OG108" s="76"/>
      <c r="OH108" s="76"/>
      <c r="OI108" s="76"/>
      <c r="OJ108" s="76"/>
      <c r="OK108" s="76"/>
      <c r="OL108" s="76"/>
      <c r="OM108" s="76"/>
      <c r="ON108" s="76"/>
      <c r="OO108" s="76"/>
      <c r="OP108" s="76"/>
      <c r="OQ108" s="76"/>
      <c r="OR108" s="76"/>
      <c r="OS108" s="76"/>
      <c r="OT108" s="76"/>
      <c r="OU108" s="76"/>
      <c r="OV108" s="76"/>
      <c r="OW108" s="76"/>
      <c r="OX108" s="76"/>
      <c r="OY108" s="76"/>
      <c r="OZ108" s="76"/>
      <c r="PA108" s="76"/>
      <c r="PB108" s="76"/>
      <c r="PC108" s="76"/>
      <c r="PD108" s="76"/>
      <c r="PE108" s="76"/>
      <c r="PF108" s="76"/>
      <c r="PG108" s="76"/>
      <c r="PH108" s="76"/>
      <c r="PI108" s="76"/>
      <c r="PJ108" s="76"/>
      <c r="PK108" s="76"/>
      <c r="PL108" s="76"/>
      <c r="PM108" s="76"/>
      <c r="PN108" s="76"/>
      <c r="PO108" s="76"/>
      <c r="PP108" s="76"/>
      <c r="PQ108" s="76"/>
      <c r="PR108" s="76"/>
      <c r="PS108" s="76"/>
      <c r="PT108" s="76"/>
      <c r="PU108" s="76"/>
      <c r="PV108" s="76"/>
      <c r="PW108" s="76"/>
      <c r="PX108" s="76"/>
      <c r="PY108" s="76"/>
      <c r="PZ108" s="76"/>
      <c r="QA108" s="76"/>
      <c r="QB108" s="76"/>
      <c r="QC108" s="76"/>
      <c r="QD108" s="76"/>
      <c r="QE108" s="76"/>
      <c r="QF108" s="76"/>
      <c r="QG108" s="76"/>
      <c r="QH108" s="76"/>
      <c r="QI108" s="76"/>
      <c r="QJ108" s="76"/>
      <c r="QK108" s="76"/>
      <c r="QL108" s="76"/>
      <c r="QM108" s="76"/>
      <c r="QN108" s="76"/>
      <c r="QO108" s="76"/>
      <c r="QP108" s="76"/>
      <c r="QQ108" s="76"/>
      <c r="QR108" s="76"/>
      <c r="QS108" s="76"/>
      <c r="QT108" s="76"/>
      <c r="QU108" s="76"/>
      <c r="QV108" s="76"/>
      <c r="QW108" s="76"/>
      <c r="QX108" s="76"/>
      <c r="QY108" s="76"/>
      <c r="QZ108" s="76"/>
      <c r="RA108" s="76"/>
      <c r="RB108" s="76"/>
      <c r="RC108" s="76"/>
      <c r="RD108" s="76"/>
      <c r="RE108" s="76"/>
      <c r="RF108" s="76"/>
      <c r="RG108" s="76"/>
      <c r="RH108" s="76"/>
      <c r="RI108" s="76"/>
      <c r="RJ108" s="76"/>
      <c r="RK108" s="76"/>
      <c r="RL108" s="76"/>
      <c r="RM108" s="76"/>
      <c r="RN108" s="76"/>
      <c r="RO108" s="76"/>
      <c r="RP108" s="76"/>
      <c r="RQ108" s="76"/>
      <c r="RR108" s="76"/>
      <c r="RS108" s="76"/>
      <c r="RT108" s="76"/>
      <c r="RU108" s="76"/>
      <c r="RV108" s="76"/>
      <c r="RW108" s="76"/>
      <c r="RX108" s="76"/>
      <c r="RY108" s="76"/>
      <c r="RZ108" s="76"/>
      <c r="SA108" s="76"/>
      <c r="SB108" s="76"/>
      <c r="SC108" s="76"/>
      <c r="SD108" s="76"/>
      <c r="SE108" s="76"/>
      <c r="SF108" s="76"/>
      <c r="SG108" s="76"/>
      <c r="SH108" s="76"/>
      <c r="SI108" s="76"/>
      <c r="SJ108" s="76"/>
      <c r="SK108" s="76"/>
      <c r="SL108" s="76"/>
      <c r="SM108" s="76"/>
      <c r="SN108" s="76"/>
      <c r="SO108" s="76"/>
      <c r="SP108" s="76"/>
      <c r="SQ108" s="76"/>
      <c r="SR108" s="76"/>
      <c r="SS108" s="76"/>
      <c r="ST108" s="76"/>
      <c r="SU108" s="76"/>
      <c r="SV108" s="76"/>
      <c r="SW108" s="76"/>
      <c r="SX108" s="76"/>
      <c r="SY108" s="76"/>
      <c r="SZ108" s="76"/>
      <c r="TA108" s="76"/>
      <c r="TB108" s="76"/>
      <c r="TC108" s="76"/>
      <c r="TD108" s="76"/>
      <c r="TE108" s="76"/>
      <c r="TF108" s="76"/>
      <c r="TG108" s="76"/>
      <c r="TH108" s="76"/>
      <c r="TI108" s="76"/>
      <c r="TJ108" s="76"/>
      <c r="TK108" s="76"/>
      <c r="TL108" s="76"/>
      <c r="TM108" s="76"/>
      <c r="TN108" s="76"/>
      <c r="TO108" s="76"/>
      <c r="TP108" s="76"/>
      <c r="TQ108" s="76"/>
      <c r="TR108" s="76"/>
      <c r="TS108" s="76"/>
      <c r="TT108" s="76"/>
      <c r="TU108" s="76"/>
      <c r="TV108" s="76"/>
      <c r="TW108" s="76"/>
      <c r="TX108" s="76"/>
      <c r="TY108" s="76"/>
      <c r="TZ108" s="76"/>
      <c r="UA108" s="76"/>
      <c r="UB108" s="76"/>
      <c r="UC108" s="76"/>
      <c r="UD108" s="76"/>
      <c r="UE108" s="76"/>
      <c r="UF108" s="76"/>
      <c r="UG108" s="76"/>
      <c r="UH108" s="76"/>
      <c r="UI108" s="76"/>
      <c r="UJ108" s="76"/>
      <c r="UK108" s="76"/>
      <c r="UL108" s="76"/>
      <c r="UM108" s="76"/>
      <c r="UN108" s="76"/>
      <c r="UO108" s="76"/>
      <c r="UP108" s="76"/>
      <c r="UQ108" s="76"/>
      <c r="UR108" s="76"/>
      <c r="US108" s="76"/>
      <c r="UT108" s="76"/>
      <c r="UU108" s="76"/>
      <c r="UV108" s="76"/>
      <c r="UW108" s="76"/>
      <c r="UX108" s="76"/>
      <c r="UY108" s="76"/>
      <c r="UZ108" s="76"/>
      <c r="VA108" s="76"/>
      <c r="VB108" s="76"/>
      <c r="VC108" s="76"/>
      <c r="VD108" s="76"/>
      <c r="VE108" s="76"/>
      <c r="VF108" s="76"/>
      <c r="VG108" s="76"/>
      <c r="VH108" s="76"/>
      <c r="VI108" s="76"/>
      <c r="VJ108" s="76"/>
      <c r="VK108" s="76"/>
      <c r="VL108" s="76"/>
      <c r="VM108" s="76"/>
      <c r="VN108" s="76"/>
      <c r="VO108" s="76"/>
      <c r="VP108" s="76"/>
      <c r="VQ108" s="76"/>
      <c r="VR108" s="76"/>
      <c r="VS108" s="76"/>
      <c r="VT108" s="76"/>
      <c r="VU108" s="76"/>
      <c r="VV108" s="76"/>
      <c r="VW108" s="76"/>
      <c r="VX108" s="76"/>
      <c r="VY108" s="76"/>
      <c r="VZ108" s="76"/>
      <c r="WA108" s="76"/>
      <c r="WB108" s="76"/>
      <c r="WC108" s="76"/>
      <c r="WD108" s="76"/>
      <c r="WE108" s="76"/>
      <c r="WF108" s="76"/>
      <c r="WG108" s="76"/>
      <c r="WH108" s="76"/>
      <c r="WI108" s="76"/>
      <c r="WJ108" s="76"/>
      <c r="WK108" s="76"/>
      <c r="WL108" s="76"/>
      <c r="WM108" s="76"/>
      <c r="WN108" s="76"/>
      <c r="WO108" s="76"/>
      <c r="WP108" s="76"/>
      <c r="WQ108" s="76"/>
      <c r="WR108" s="76"/>
      <c r="WS108" s="76"/>
      <c r="WT108" s="76"/>
      <c r="WU108" s="76"/>
      <c r="WV108" s="76"/>
      <c r="WW108" s="76"/>
      <c r="WX108" s="76"/>
      <c r="WY108" s="76"/>
      <c r="WZ108" s="76"/>
      <c r="XA108" s="76"/>
      <c r="XB108" s="76"/>
      <c r="XC108" s="76"/>
      <c r="XD108" s="76"/>
      <c r="XE108" s="76"/>
      <c r="XF108" s="76"/>
      <c r="XG108" s="76"/>
      <c r="XH108" s="76"/>
      <c r="XI108" s="76"/>
      <c r="XJ108" s="76"/>
      <c r="XK108" s="76"/>
      <c r="XL108" s="76"/>
      <c r="XM108" s="76"/>
      <c r="XN108" s="76"/>
      <c r="XO108" s="76"/>
      <c r="XP108" s="76"/>
      <c r="XQ108" s="76"/>
      <c r="XR108" s="76"/>
      <c r="XS108" s="76"/>
      <c r="XT108" s="76"/>
      <c r="XU108" s="76"/>
      <c r="XV108" s="76"/>
      <c r="XW108" s="76"/>
      <c r="XX108" s="76"/>
      <c r="XY108" s="76"/>
      <c r="XZ108" s="76"/>
      <c r="YA108" s="76"/>
      <c r="YB108" s="76"/>
      <c r="YC108" s="76"/>
      <c r="YD108" s="76"/>
      <c r="YE108" s="76"/>
      <c r="YF108" s="76"/>
      <c r="YG108" s="76"/>
      <c r="YH108" s="76"/>
      <c r="YI108" s="76"/>
      <c r="YJ108" s="76"/>
      <c r="YK108" s="76"/>
      <c r="YL108" s="76"/>
      <c r="YM108" s="76"/>
      <c r="YN108" s="76"/>
      <c r="YO108" s="76"/>
      <c r="YP108" s="76"/>
      <c r="YQ108" s="76"/>
      <c r="YR108" s="76"/>
      <c r="YS108" s="76"/>
      <c r="YT108" s="76"/>
      <c r="YU108" s="76"/>
      <c r="YV108" s="76"/>
      <c r="YW108" s="76"/>
      <c r="YX108" s="76"/>
      <c r="YY108" s="76"/>
      <c r="YZ108" s="76"/>
      <c r="ZA108" s="76"/>
      <c r="ZB108" s="76"/>
      <c r="ZC108" s="76"/>
      <c r="ZD108" s="76"/>
      <c r="ZE108" s="76"/>
      <c r="ZF108" s="76"/>
      <c r="ZG108" s="76"/>
      <c r="ZH108" s="76"/>
      <c r="ZI108" s="76"/>
      <c r="ZJ108" s="76"/>
      <c r="ZK108" s="76"/>
      <c r="ZL108" s="76"/>
      <c r="ZM108" s="76"/>
      <c r="ZN108" s="76"/>
      <c r="ZO108" s="76"/>
      <c r="ZP108" s="76"/>
      <c r="ZQ108" s="76"/>
      <c r="ZR108" s="76"/>
      <c r="ZS108" s="76"/>
      <c r="ZT108" s="76"/>
      <c r="ZU108" s="76"/>
      <c r="ZV108" s="76"/>
      <c r="ZW108" s="76"/>
      <c r="ZX108" s="76"/>
      <c r="ZY108" s="76"/>
      <c r="ZZ108" s="76"/>
      <c r="AAA108" s="76"/>
      <c r="AAB108" s="76"/>
      <c r="AAC108" s="76"/>
      <c r="AAD108" s="76"/>
      <c r="AAE108" s="76"/>
      <c r="AAF108" s="76"/>
      <c r="AAG108" s="76"/>
      <c r="AAH108" s="76"/>
      <c r="AAI108" s="76"/>
      <c r="AAJ108" s="76"/>
      <c r="AAK108" s="76"/>
      <c r="AAL108" s="76"/>
      <c r="AAM108" s="76"/>
      <c r="AAN108" s="76"/>
      <c r="AAO108" s="76"/>
      <c r="AAP108" s="76"/>
      <c r="AAQ108" s="76"/>
      <c r="AAR108" s="76"/>
      <c r="AAS108" s="76"/>
      <c r="AAT108" s="76"/>
      <c r="AAU108" s="76"/>
      <c r="AAV108" s="76"/>
      <c r="AAW108" s="76"/>
      <c r="AAX108" s="76"/>
      <c r="AAY108" s="76"/>
      <c r="AAZ108" s="76"/>
      <c r="ABA108" s="76"/>
      <c r="ABB108" s="76"/>
      <c r="ABC108" s="76"/>
      <c r="ABD108" s="76"/>
      <c r="ABE108" s="76"/>
      <c r="ABF108" s="76"/>
      <c r="ABG108" s="76"/>
      <c r="ABH108" s="76"/>
      <c r="ABI108" s="76"/>
      <c r="ABJ108" s="76"/>
      <c r="ABK108" s="76"/>
      <c r="ABL108" s="76"/>
      <c r="ABM108" s="76"/>
      <c r="ABN108" s="76"/>
      <c r="ABO108" s="76"/>
      <c r="ABP108" s="76"/>
      <c r="ABQ108" s="76"/>
      <c r="ABR108" s="76"/>
      <c r="ABS108" s="76"/>
      <c r="ABT108" s="76"/>
      <c r="ABU108" s="76"/>
      <c r="ABV108" s="76"/>
      <c r="ABW108" s="76"/>
      <c r="ABX108" s="76"/>
      <c r="ABY108" s="76"/>
      <c r="ABZ108" s="76"/>
      <c r="ACA108" s="76"/>
      <c r="ACB108" s="76"/>
      <c r="ACC108" s="76"/>
      <c r="ACD108" s="76"/>
      <c r="ACE108" s="76"/>
      <c r="ACF108" s="76"/>
      <c r="ACG108" s="76"/>
      <c r="ACH108" s="76"/>
      <c r="ACI108" s="76"/>
      <c r="ACJ108" s="76"/>
      <c r="ACK108" s="76"/>
      <c r="ACL108" s="76"/>
      <c r="ACM108" s="76"/>
      <c r="ACN108" s="76"/>
      <c r="ACO108" s="76"/>
      <c r="ACP108" s="76"/>
      <c r="ACQ108" s="76"/>
      <c r="ACR108" s="76"/>
      <c r="ACS108" s="76"/>
      <c r="ACT108" s="76"/>
      <c r="ACU108" s="76"/>
      <c r="ACV108" s="76"/>
      <c r="ACW108" s="76"/>
      <c r="ACX108" s="76"/>
      <c r="ACY108" s="76"/>
      <c r="ACZ108" s="76"/>
      <c r="ADA108" s="76"/>
      <c r="ADB108" s="76"/>
      <c r="ADC108" s="76"/>
      <c r="ADD108" s="76"/>
      <c r="ADE108" s="76"/>
      <c r="ADF108" s="76"/>
      <c r="ADG108" s="76"/>
      <c r="ADH108" s="76"/>
      <c r="ADI108" s="76"/>
      <c r="ADJ108" s="76"/>
      <c r="ADK108" s="76"/>
      <c r="ADL108" s="76"/>
      <c r="ADM108" s="76"/>
      <c r="ADN108" s="76"/>
      <c r="ADO108" s="76"/>
      <c r="ADP108" s="76"/>
      <c r="ADQ108" s="76"/>
      <c r="ADR108" s="76"/>
      <c r="ADS108" s="76"/>
      <c r="ADT108" s="76"/>
      <c r="ADU108" s="76"/>
      <c r="ADV108" s="76"/>
      <c r="ADW108" s="76"/>
      <c r="ADX108" s="76"/>
      <c r="ADY108" s="76"/>
      <c r="ADZ108" s="76"/>
      <c r="AEA108" s="76"/>
      <c r="AEB108" s="76"/>
      <c r="AEC108" s="76"/>
      <c r="AED108" s="76"/>
      <c r="AEE108" s="76"/>
      <c r="AEF108" s="76"/>
      <c r="AEG108" s="76"/>
      <c r="AEH108" s="76"/>
      <c r="AEI108" s="76"/>
      <c r="AEJ108" s="76"/>
      <c r="AEK108" s="76"/>
      <c r="AEL108" s="76"/>
      <c r="AEM108" s="76"/>
      <c r="AEN108" s="76"/>
      <c r="AEO108" s="76"/>
      <c r="AEP108" s="76"/>
      <c r="AEQ108" s="76"/>
      <c r="AER108" s="76"/>
      <c r="AES108" s="76"/>
      <c r="AET108" s="76"/>
      <c r="AEU108" s="76"/>
      <c r="AEV108" s="76"/>
      <c r="AEW108" s="76"/>
      <c r="AEX108" s="76"/>
      <c r="AEY108" s="76"/>
      <c r="AEZ108" s="76"/>
      <c r="AFA108" s="76"/>
      <c r="AFB108" s="76"/>
      <c r="AFC108" s="76"/>
      <c r="AFD108" s="76"/>
      <c r="AFE108" s="76"/>
      <c r="AFF108" s="76"/>
      <c r="AFG108" s="76"/>
      <c r="AFH108" s="76"/>
      <c r="AFI108" s="76"/>
      <c r="AFJ108" s="76"/>
      <c r="AFK108" s="76"/>
      <c r="AFL108" s="76"/>
      <c r="AFM108" s="76"/>
      <c r="AFN108" s="76"/>
      <c r="AFO108" s="76"/>
      <c r="AFP108" s="76"/>
      <c r="AFQ108" s="76"/>
      <c r="AFR108" s="76"/>
      <c r="AFS108" s="76"/>
      <c r="AFT108" s="76"/>
      <c r="AFU108" s="76"/>
      <c r="AFV108" s="76"/>
      <c r="AFW108" s="76"/>
      <c r="AFX108" s="76"/>
      <c r="AFY108" s="76"/>
      <c r="AFZ108" s="76"/>
      <c r="AGA108" s="76"/>
      <c r="AGB108" s="76"/>
      <c r="AGC108" s="76"/>
      <c r="AGD108" s="76"/>
      <c r="AGE108" s="76"/>
      <c r="AGF108" s="76"/>
      <c r="AGG108" s="76"/>
      <c r="AGH108" s="76"/>
      <c r="AGI108" s="76"/>
      <c r="AGJ108" s="76"/>
      <c r="AGK108" s="76"/>
      <c r="AGL108" s="76"/>
      <c r="AGM108" s="76"/>
      <c r="AGN108" s="76"/>
      <c r="AGO108" s="76"/>
      <c r="AGP108" s="76"/>
      <c r="AGQ108" s="76"/>
      <c r="AGR108" s="76"/>
      <c r="AGS108" s="76"/>
      <c r="AGT108" s="76"/>
      <c r="AGU108" s="76"/>
      <c r="AGV108" s="76"/>
      <c r="AGW108" s="76"/>
      <c r="AGX108" s="76"/>
      <c r="AGY108" s="76"/>
      <c r="AGZ108" s="76"/>
      <c r="AHA108" s="76"/>
      <c r="AHB108" s="76"/>
      <c r="AHC108" s="76"/>
      <c r="AHD108" s="76"/>
      <c r="AHE108" s="76"/>
      <c r="AHF108" s="76"/>
      <c r="AHG108" s="76"/>
      <c r="AHH108" s="76"/>
      <c r="AHI108" s="76"/>
      <c r="AHJ108" s="76"/>
      <c r="AHK108" s="76"/>
      <c r="AHL108" s="76"/>
      <c r="AHM108" s="76"/>
      <c r="AHN108" s="76"/>
      <c r="AHO108" s="76"/>
      <c r="AHP108" s="76"/>
      <c r="AHQ108" s="76"/>
      <c r="AHR108" s="76"/>
      <c r="AHS108" s="76"/>
      <c r="AHT108" s="76"/>
      <c r="AHU108" s="76"/>
      <c r="AHV108" s="76"/>
      <c r="AHW108" s="76"/>
      <c r="AHX108" s="76"/>
      <c r="AHY108" s="76"/>
      <c r="AHZ108" s="76"/>
      <c r="AIA108" s="76"/>
      <c r="AIB108" s="76"/>
      <c r="AIC108" s="76"/>
      <c r="AID108" s="76"/>
      <c r="AIE108" s="76"/>
      <c r="AIF108" s="76"/>
      <c r="AIG108" s="76"/>
      <c r="AIH108" s="76"/>
      <c r="AII108" s="76"/>
      <c r="AIJ108" s="76"/>
      <c r="AIK108" s="76"/>
      <c r="AIL108" s="76"/>
      <c r="AIM108" s="76"/>
      <c r="AIN108" s="76"/>
      <c r="AIO108" s="76"/>
      <c r="AIP108" s="76"/>
      <c r="AIQ108" s="76"/>
      <c r="AIR108" s="76"/>
      <c r="AIS108" s="76"/>
      <c r="AIT108" s="76"/>
      <c r="AIU108" s="76"/>
      <c r="AIV108" s="76"/>
      <c r="AIW108" s="76"/>
      <c r="AIX108" s="76"/>
      <c r="AIY108" s="76"/>
      <c r="AIZ108" s="76"/>
      <c r="AJA108" s="76"/>
      <c r="AJB108" s="76"/>
      <c r="AJC108" s="76"/>
      <c r="AJD108" s="76"/>
      <c r="AJE108" s="76"/>
      <c r="AJF108" s="76"/>
      <c r="AJG108" s="76"/>
      <c r="AJH108" s="76"/>
      <c r="AJI108" s="76"/>
      <c r="AJJ108" s="76"/>
      <c r="AJK108" s="76"/>
      <c r="AJL108" s="76"/>
      <c r="AJM108" s="76"/>
      <c r="AJN108" s="76"/>
      <c r="AJO108" s="76"/>
      <c r="AJP108" s="76"/>
      <c r="AJQ108" s="76"/>
      <c r="AJR108" s="76"/>
      <c r="AJS108" s="76"/>
      <c r="AJT108" s="76"/>
      <c r="AJU108" s="76"/>
      <c r="AJV108" s="76"/>
      <c r="AJW108" s="76"/>
      <c r="AJX108" s="76"/>
      <c r="AJY108" s="76"/>
      <c r="AJZ108" s="76"/>
      <c r="AKA108" s="76"/>
      <c r="AKB108" s="76"/>
      <c r="AKC108" s="76"/>
      <c r="AKD108" s="76"/>
      <c r="AKE108" s="76"/>
      <c r="AKF108" s="76"/>
      <c r="AKG108" s="76"/>
      <c r="AKH108" s="76"/>
      <c r="AKI108" s="76"/>
      <c r="AKJ108" s="76"/>
      <c r="AKK108" s="76"/>
      <c r="AKL108" s="76"/>
      <c r="AKM108" s="76"/>
      <c r="AKN108" s="76"/>
      <c r="AKO108" s="76"/>
      <c r="AKP108" s="76"/>
      <c r="AKQ108" s="76"/>
      <c r="AKR108" s="76"/>
      <c r="AKS108" s="76"/>
      <c r="AKT108" s="76"/>
      <c r="AKU108" s="76"/>
      <c r="AKV108" s="76"/>
      <c r="AKW108" s="76"/>
      <c r="AKX108" s="76"/>
      <c r="AKY108" s="76"/>
      <c r="AKZ108" s="76"/>
      <c r="ALA108" s="76"/>
      <c r="ALB108" s="76"/>
      <c r="ALC108" s="76"/>
      <c r="ALD108" s="76"/>
      <c r="ALE108" s="76"/>
      <c r="ALF108" s="76"/>
      <c r="ALG108" s="76"/>
      <c r="ALH108" s="76"/>
      <c r="ALI108" s="76"/>
      <c r="ALJ108" s="76"/>
      <c r="ALK108" s="76"/>
      <c r="ALL108" s="76"/>
      <c r="ALM108" s="76"/>
      <c r="ALN108" s="76"/>
      <c r="ALO108" s="76"/>
      <c r="ALP108" s="76"/>
      <c r="ALQ108" s="76"/>
      <c r="ALR108" s="76"/>
      <c r="ALS108" s="76"/>
      <c r="ALT108" s="76"/>
      <c r="ALU108" s="76"/>
      <c r="ALV108" s="76"/>
      <c r="ALW108" s="76"/>
      <c r="ALX108" s="76"/>
      <c r="ALY108" s="76"/>
      <c r="ALZ108" s="76"/>
      <c r="AMA108" s="76"/>
      <c r="AMB108" s="76"/>
      <c r="AMC108" s="76"/>
      <c r="AMD108" s="76"/>
      <c r="AME108" s="76"/>
      <c r="AMF108" s="76"/>
      <c r="AMG108" s="76"/>
      <c r="AMH108" s="76"/>
      <c r="AMI108" s="76"/>
      <c r="AMJ108" s="77"/>
    </row>
    <row r="109" spans="1:1024" s="3" customFormat="1" ht="15" customHeight="1">
      <c r="A109" s="201" t="s">
        <v>76</v>
      </c>
      <c r="B109" s="201"/>
      <c r="C109" s="201"/>
      <c r="D109" s="201"/>
      <c r="E109" s="201"/>
      <c r="F109" s="201"/>
      <c r="G109" s="201"/>
      <c r="H109" s="202">
        <f>SUM(H107:I108)</f>
        <v>33.737032701599993</v>
      </c>
      <c r="I109" s="202"/>
      <c r="J109" s="40"/>
      <c r="K109" s="2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  <c r="HZ109" s="76"/>
      <c r="IA109" s="76"/>
      <c r="IB109" s="76"/>
      <c r="IC109" s="76"/>
      <c r="ID109" s="76"/>
      <c r="IE109" s="76"/>
      <c r="IF109" s="76"/>
      <c r="IG109" s="76"/>
      <c r="IH109" s="76"/>
      <c r="II109" s="76"/>
      <c r="IJ109" s="76"/>
      <c r="IK109" s="76"/>
      <c r="IL109" s="76"/>
      <c r="IM109" s="76"/>
      <c r="IN109" s="76"/>
      <c r="IO109" s="76"/>
      <c r="IP109" s="76"/>
      <c r="IQ109" s="76"/>
      <c r="IR109" s="76"/>
      <c r="IS109" s="76"/>
      <c r="IT109" s="76"/>
      <c r="IU109" s="76"/>
      <c r="IV109" s="76"/>
      <c r="IW109" s="76"/>
      <c r="IX109" s="76"/>
      <c r="IY109" s="76"/>
      <c r="IZ109" s="76"/>
      <c r="JA109" s="76"/>
      <c r="JB109" s="76"/>
      <c r="JC109" s="76"/>
      <c r="JD109" s="76"/>
      <c r="JE109" s="76"/>
      <c r="JF109" s="76"/>
      <c r="JG109" s="76"/>
      <c r="JH109" s="76"/>
      <c r="JI109" s="76"/>
      <c r="JJ109" s="76"/>
      <c r="JK109" s="76"/>
      <c r="JL109" s="76"/>
      <c r="JM109" s="76"/>
      <c r="JN109" s="76"/>
      <c r="JO109" s="76"/>
      <c r="JP109" s="76"/>
      <c r="JQ109" s="76"/>
      <c r="JR109" s="76"/>
      <c r="JS109" s="76"/>
      <c r="JT109" s="76"/>
      <c r="JU109" s="76"/>
      <c r="JV109" s="76"/>
      <c r="JW109" s="76"/>
      <c r="JX109" s="76"/>
      <c r="JY109" s="76"/>
      <c r="JZ109" s="76"/>
      <c r="KA109" s="76"/>
      <c r="KB109" s="76"/>
      <c r="KC109" s="76"/>
      <c r="KD109" s="76"/>
      <c r="KE109" s="76"/>
      <c r="KF109" s="76"/>
      <c r="KG109" s="76"/>
      <c r="KH109" s="76"/>
      <c r="KI109" s="76"/>
      <c r="KJ109" s="76"/>
      <c r="KK109" s="76"/>
      <c r="KL109" s="76"/>
      <c r="KM109" s="76"/>
      <c r="KN109" s="76"/>
      <c r="KO109" s="76"/>
      <c r="KP109" s="76"/>
      <c r="KQ109" s="76"/>
      <c r="KR109" s="76"/>
      <c r="KS109" s="76"/>
      <c r="KT109" s="76"/>
      <c r="KU109" s="76"/>
      <c r="KV109" s="76"/>
      <c r="KW109" s="76"/>
      <c r="KX109" s="76"/>
      <c r="KY109" s="76"/>
      <c r="KZ109" s="76"/>
      <c r="LA109" s="76"/>
      <c r="LB109" s="76"/>
      <c r="LC109" s="76"/>
      <c r="LD109" s="76"/>
      <c r="LE109" s="76"/>
      <c r="LF109" s="76"/>
      <c r="LG109" s="76"/>
      <c r="LH109" s="76"/>
      <c r="LI109" s="76"/>
      <c r="LJ109" s="76"/>
      <c r="LK109" s="76"/>
      <c r="LL109" s="76"/>
      <c r="LM109" s="76"/>
      <c r="LN109" s="76"/>
      <c r="LO109" s="76"/>
      <c r="LP109" s="76"/>
      <c r="LQ109" s="76"/>
      <c r="LR109" s="76"/>
      <c r="LS109" s="76"/>
      <c r="LT109" s="76"/>
      <c r="LU109" s="76"/>
      <c r="LV109" s="76"/>
      <c r="LW109" s="76"/>
      <c r="LX109" s="76"/>
      <c r="LY109" s="76"/>
      <c r="LZ109" s="76"/>
      <c r="MA109" s="76"/>
      <c r="MB109" s="76"/>
      <c r="MC109" s="76"/>
      <c r="MD109" s="76"/>
      <c r="ME109" s="76"/>
      <c r="MF109" s="76"/>
      <c r="MG109" s="76"/>
      <c r="MH109" s="76"/>
      <c r="MI109" s="76"/>
      <c r="MJ109" s="76"/>
      <c r="MK109" s="76"/>
      <c r="ML109" s="76"/>
      <c r="MM109" s="76"/>
      <c r="MN109" s="76"/>
      <c r="MO109" s="76"/>
      <c r="MP109" s="76"/>
      <c r="MQ109" s="76"/>
      <c r="MR109" s="76"/>
      <c r="MS109" s="76"/>
      <c r="MT109" s="76"/>
      <c r="MU109" s="76"/>
      <c r="MV109" s="76"/>
      <c r="MW109" s="76"/>
      <c r="MX109" s="76"/>
      <c r="MY109" s="76"/>
      <c r="MZ109" s="76"/>
      <c r="NA109" s="76"/>
      <c r="NB109" s="76"/>
      <c r="NC109" s="76"/>
      <c r="ND109" s="76"/>
      <c r="NE109" s="76"/>
      <c r="NF109" s="76"/>
      <c r="NG109" s="76"/>
      <c r="NH109" s="76"/>
      <c r="NI109" s="76"/>
      <c r="NJ109" s="76"/>
      <c r="NK109" s="76"/>
      <c r="NL109" s="76"/>
      <c r="NM109" s="76"/>
      <c r="NN109" s="76"/>
      <c r="NO109" s="76"/>
      <c r="NP109" s="76"/>
      <c r="NQ109" s="76"/>
      <c r="NR109" s="76"/>
      <c r="NS109" s="76"/>
      <c r="NT109" s="76"/>
      <c r="NU109" s="76"/>
      <c r="NV109" s="76"/>
      <c r="NW109" s="76"/>
      <c r="NX109" s="76"/>
      <c r="NY109" s="76"/>
      <c r="NZ109" s="76"/>
      <c r="OA109" s="76"/>
      <c r="OB109" s="76"/>
      <c r="OC109" s="76"/>
      <c r="OD109" s="76"/>
      <c r="OE109" s="76"/>
      <c r="OF109" s="76"/>
      <c r="OG109" s="76"/>
      <c r="OH109" s="76"/>
      <c r="OI109" s="76"/>
      <c r="OJ109" s="76"/>
      <c r="OK109" s="76"/>
      <c r="OL109" s="76"/>
      <c r="OM109" s="76"/>
      <c r="ON109" s="76"/>
      <c r="OO109" s="76"/>
      <c r="OP109" s="76"/>
      <c r="OQ109" s="76"/>
      <c r="OR109" s="76"/>
      <c r="OS109" s="76"/>
      <c r="OT109" s="76"/>
      <c r="OU109" s="76"/>
      <c r="OV109" s="76"/>
      <c r="OW109" s="76"/>
      <c r="OX109" s="76"/>
      <c r="OY109" s="76"/>
      <c r="OZ109" s="76"/>
      <c r="PA109" s="76"/>
      <c r="PB109" s="76"/>
      <c r="PC109" s="76"/>
      <c r="PD109" s="76"/>
      <c r="PE109" s="76"/>
      <c r="PF109" s="76"/>
      <c r="PG109" s="76"/>
      <c r="PH109" s="76"/>
      <c r="PI109" s="76"/>
      <c r="PJ109" s="76"/>
      <c r="PK109" s="76"/>
      <c r="PL109" s="76"/>
      <c r="PM109" s="76"/>
      <c r="PN109" s="76"/>
      <c r="PO109" s="76"/>
      <c r="PP109" s="76"/>
      <c r="PQ109" s="76"/>
      <c r="PR109" s="76"/>
      <c r="PS109" s="76"/>
      <c r="PT109" s="76"/>
      <c r="PU109" s="76"/>
      <c r="PV109" s="76"/>
      <c r="PW109" s="76"/>
      <c r="PX109" s="76"/>
      <c r="PY109" s="76"/>
      <c r="PZ109" s="76"/>
      <c r="QA109" s="76"/>
      <c r="QB109" s="76"/>
      <c r="QC109" s="76"/>
      <c r="QD109" s="76"/>
      <c r="QE109" s="76"/>
      <c r="QF109" s="76"/>
      <c r="QG109" s="76"/>
      <c r="QH109" s="76"/>
      <c r="QI109" s="76"/>
      <c r="QJ109" s="76"/>
      <c r="QK109" s="76"/>
      <c r="QL109" s="76"/>
      <c r="QM109" s="76"/>
      <c r="QN109" s="76"/>
      <c r="QO109" s="76"/>
      <c r="QP109" s="76"/>
      <c r="QQ109" s="76"/>
      <c r="QR109" s="76"/>
      <c r="QS109" s="76"/>
      <c r="QT109" s="76"/>
      <c r="QU109" s="76"/>
      <c r="QV109" s="76"/>
      <c r="QW109" s="76"/>
      <c r="QX109" s="76"/>
      <c r="QY109" s="76"/>
      <c r="QZ109" s="76"/>
      <c r="RA109" s="76"/>
      <c r="RB109" s="76"/>
      <c r="RC109" s="76"/>
      <c r="RD109" s="76"/>
      <c r="RE109" s="76"/>
      <c r="RF109" s="76"/>
      <c r="RG109" s="76"/>
      <c r="RH109" s="76"/>
      <c r="RI109" s="76"/>
      <c r="RJ109" s="76"/>
      <c r="RK109" s="76"/>
      <c r="RL109" s="76"/>
      <c r="RM109" s="76"/>
      <c r="RN109" s="76"/>
      <c r="RO109" s="76"/>
      <c r="RP109" s="76"/>
      <c r="RQ109" s="76"/>
      <c r="RR109" s="76"/>
      <c r="RS109" s="76"/>
      <c r="RT109" s="76"/>
      <c r="RU109" s="76"/>
      <c r="RV109" s="76"/>
      <c r="RW109" s="76"/>
      <c r="RX109" s="76"/>
      <c r="RY109" s="76"/>
      <c r="RZ109" s="76"/>
      <c r="SA109" s="76"/>
      <c r="SB109" s="76"/>
      <c r="SC109" s="76"/>
      <c r="SD109" s="76"/>
      <c r="SE109" s="76"/>
      <c r="SF109" s="76"/>
      <c r="SG109" s="76"/>
      <c r="SH109" s="76"/>
      <c r="SI109" s="76"/>
      <c r="SJ109" s="76"/>
      <c r="SK109" s="76"/>
      <c r="SL109" s="76"/>
      <c r="SM109" s="76"/>
      <c r="SN109" s="76"/>
      <c r="SO109" s="76"/>
      <c r="SP109" s="76"/>
      <c r="SQ109" s="76"/>
      <c r="SR109" s="76"/>
      <c r="SS109" s="76"/>
      <c r="ST109" s="76"/>
      <c r="SU109" s="76"/>
      <c r="SV109" s="76"/>
      <c r="SW109" s="76"/>
      <c r="SX109" s="76"/>
      <c r="SY109" s="76"/>
      <c r="SZ109" s="76"/>
      <c r="TA109" s="76"/>
      <c r="TB109" s="76"/>
      <c r="TC109" s="76"/>
      <c r="TD109" s="76"/>
      <c r="TE109" s="76"/>
      <c r="TF109" s="76"/>
      <c r="TG109" s="76"/>
      <c r="TH109" s="76"/>
      <c r="TI109" s="76"/>
      <c r="TJ109" s="76"/>
      <c r="TK109" s="76"/>
      <c r="TL109" s="76"/>
      <c r="TM109" s="76"/>
      <c r="TN109" s="76"/>
      <c r="TO109" s="76"/>
      <c r="TP109" s="76"/>
      <c r="TQ109" s="76"/>
      <c r="TR109" s="76"/>
      <c r="TS109" s="76"/>
      <c r="TT109" s="76"/>
      <c r="TU109" s="76"/>
      <c r="TV109" s="76"/>
      <c r="TW109" s="76"/>
      <c r="TX109" s="76"/>
      <c r="TY109" s="76"/>
      <c r="TZ109" s="76"/>
      <c r="UA109" s="76"/>
      <c r="UB109" s="76"/>
      <c r="UC109" s="76"/>
      <c r="UD109" s="76"/>
      <c r="UE109" s="76"/>
      <c r="UF109" s="76"/>
      <c r="UG109" s="76"/>
      <c r="UH109" s="76"/>
      <c r="UI109" s="76"/>
      <c r="UJ109" s="76"/>
      <c r="UK109" s="76"/>
      <c r="UL109" s="76"/>
      <c r="UM109" s="76"/>
      <c r="UN109" s="76"/>
      <c r="UO109" s="76"/>
      <c r="UP109" s="76"/>
      <c r="UQ109" s="76"/>
      <c r="UR109" s="76"/>
      <c r="US109" s="76"/>
      <c r="UT109" s="76"/>
      <c r="UU109" s="76"/>
      <c r="UV109" s="76"/>
      <c r="UW109" s="76"/>
      <c r="UX109" s="76"/>
      <c r="UY109" s="76"/>
      <c r="UZ109" s="76"/>
      <c r="VA109" s="76"/>
      <c r="VB109" s="76"/>
      <c r="VC109" s="76"/>
      <c r="VD109" s="76"/>
      <c r="VE109" s="76"/>
      <c r="VF109" s="76"/>
      <c r="VG109" s="76"/>
      <c r="VH109" s="76"/>
      <c r="VI109" s="76"/>
      <c r="VJ109" s="76"/>
      <c r="VK109" s="76"/>
      <c r="VL109" s="76"/>
      <c r="VM109" s="76"/>
      <c r="VN109" s="76"/>
      <c r="VO109" s="76"/>
      <c r="VP109" s="76"/>
      <c r="VQ109" s="76"/>
      <c r="VR109" s="76"/>
      <c r="VS109" s="76"/>
      <c r="VT109" s="76"/>
      <c r="VU109" s="76"/>
      <c r="VV109" s="76"/>
      <c r="VW109" s="76"/>
      <c r="VX109" s="76"/>
      <c r="VY109" s="76"/>
      <c r="VZ109" s="76"/>
      <c r="WA109" s="76"/>
      <c r="WB109" s="76"/>
      <c r="WC109" s="76"/>
      <c r="WD109" s="76"/>
      <c r="WE109" s="76"/>
      <c r="WF109" s="76"/>
      <c r="WG109" s="76"/>
      <c r="WH109" s="76"/>
      <c r="WI109" s="76"/>
      <c r="WJ109" s="76"/>
      <c r="WK109" s="76"/>
      <c r="WL109" s="76"/>
      <c r="WM109" s="76"/>
      <c r="WN109" s="76"/>
      <c r="WO109" s="76"/>
      <c r="WP109" s="76"/>
      <c r="WQ109" s="76"/>
      <c r="WR109" s="76"/>
      <c r="WS109" s="76"/>
      <c r="WT109" s="76"/>
      <c r="WU109" s="76"/>
      <c r="WV109" s="76"/>
      <c r="WW109" s="76"/>
      <c r="WX109" s="76"/>
      <c r="WY109" s="76"/>
      <c r="WZ109" s="76"/>
      <c r="XA109" s="76"/>
      <c r="XB109" s="76"/>
      <c r="XC109" s="76"/>
      <c r="XD109" s="76"/>
      <c r="XE109" s="76"/>
      <c r="XF109" s="76"/>
      <c r="XG109" s="76"/>
      <c r="XH109" s="76"/>
      <c r="XI109" s="76"/>
      <c r="XJ109" s="76"/>
      <c r="XK109" s="76"/>
      <c r="XL109" s="76"/>
      <c r="XM109" s="76"/>
      <c r="XN109" s="76"/>
      <c r="XO109" s="76"/>
      <c r="XP109" s="76"/>
      <c r="XQ109" s="76"/>
      <c r="XR109" s="76"/>
      <c r="XS109" s="76"/>
      <c r="XT109" s="76"/>
      <c r="XU109" s="76"/>
      <c r="XV109" s="76"/>
      <c r="XW109" s="76"/>
      <c r="XX109" s="76"/>
      <c r="XY109" s="76"/>
      <c r="XZ109" s="76"/>
      <c r="YA109" s="76"/>
      <c r="YB109" s="76"/>
      <c r="YC109" s="76"/>
      <c r="YD109" s="76"/>
      <c r="YE109" s="76"/>
      <c r="YF109" s="76"/>
      <c r="YG109" s="76"/>
      <c r="YH109" s="76"/>
      <c r="YI109" s="76"/>
      <c r="YJ109" s="76"/>
      <c r="YK109" s="76"/>
      <c r="YL109" s="76"/>
      <c r="YM109" s="76"/>
      <c r="YN109" s="76"/>
      <c r="YO109" s="76"/>
      <c r="YP109" s="76"/>
      <c r="YQ109" s="76"/>
      <c r="YR109" s="76"/>
      <c r="YS109" s="76"/>
      <c r="YT109" s="76"/>
      <c r="YU109" s="76"/>
      <c r="YV109" s="76"/>
      <c r="YW109" s="76"/>
      <c r="YX109" s="76"/>
      <c r="YY109" s="76"/>
      <c r="YZ109" s="76"/>
      <c r="ZA109" s="76"/>
      <c r="ZB109" s="76"/>
      <c r="ZC109" s="76"/>
      <c r="ZD109" s="76"/>
      <c r="ZE109" s="76"/>
      <c r="ZF109" s="76"/>
      <c r="ZG109" s="76"/>
      <c r="ZH109" s="76"/>
      <c r="ZI109" s="76"/>
      <c r="ZJ109" s="76"/>
      <c r="ZK109" s="76"/>
      <c r="ZL109" s="76"/>
      <c r="ZM109" s="76"/>
      <c r="ZN109" s="76"/>
      <c r="ZO109" s="76"/>
      <c r="ZP109" s="76"/>
      <c r="ZQ109" s="76"/>
      <c r="ZR109" s="76"/>
      <c r="ZS109" s="76"/>
      <c r="ZT109" s="76"/>
      <c r="ZU109" s="76"/>
      <c r="ZV109" s="76"/>
      <c r="ZW109" s="76"/>
      <c r="ZX109" s="76"/>
      <c r="ZY109" s="76"/>
      <c r="ZZ109" s="76"/>
      <c r="AAA109" s="76"/>
      <c r="AAB109" s="76"/>
      <c r="AAC109" s="76"/>
      <c r="AAD109" s="76"/>
      <c r="AAE109" s="76"/>
      <c r="AAF109" s="76"/>
      <c r="AAG109" s="76"/>
      <c r="AAH109" s="76"/>
      <c r="AAI109" s="76"/>
      <c r="AAJ109" s="76"/>
      <c r="AAK109" s="76"/>
      <c r="AAL109" s="76"/>
      <c r="AAM109" s="76"/>
      <c r="AAN109" s="76"/>
      <c r="AAO109" s="76"/>
      <c r="AAP109" s="76"/>
      <c r="AAQ109" s="76"/>
      <c r="AAR109" s="76"/>
      <c r="AAS109" s="76"/>
      <c r="AAT109" s="76"/>
      <c r="AAU109" s="76"/>
      <c r="AAV109" s="76"/>
      <c r="AAW109" s="76"/>
      <c r="AAX109" s="76"/>
      <c r="AAY109" s="76"/>
      <c r="AAZ109" s="76"/>
      <c r="ABA109" s="76"/>
      <c r="ABB109" s="76"/>
      <c r="ABC109" s="76"/>
      <c r="ABD109" s="76"/>
      <c r="ABE109" s="76"/>
      <c r="ABF109" s="76"/>
      <c r="ABG109" s="76"/>
      <c r="ABH109" s="76"/>
      <c r="ABI109" s="76"/>
      <c r="ABJ109" s="76"/>
      <c r="ABK109" s="76"/>
      <c r="ABL109" s="76"/>
      <c r="ABM109" s="76"/>
      <c r="ABN109" s="76"/>
      <c r="ABO109" s="76"/>
      <c r="ABP109" s="76"/>
      <c r="ABQ109" s="76"/>
      <c r="ABR109" s="76"/>
      <c r="ABS109" s="76"/>
      <c r="ABT109" s="76"/>
      <c r="ABU109" s="76"/>
      <c r="ABV109" s="76"/>
      <c r="ABW109" s="76"/>
      <c r="ABX109" s="76"/>
      <c r="ABY109" s="76"/>
      <c r="ABZ109" s="76"/>
      <c r="ACA109" s="76"/>
      <c r="ACB109" s="76"/>
      <c r="ACC109" s="76"/>
      <c r="ACD109" s="76"/>
      <c r="ACE109" s="76"/>
      <c r="ACF109" s="76"/>
      <c r="ACG109" s="76"/>
      <c r="ACH109" s="76"/>
      <c r="ACI109" s="76"/>
      <c r="ACJ109" s="76"/>
      <c r="ACK109" s="76"/>
      <c r="ACL109" s="76"/>
      <c r="ACM109" s="76"/>
      <c r="ACN109" s="76"/>
      <c r="ACO109" s="76"/>
      <c r="ACP109" s="76"/>
      <c r="ACQ109" s="76"/>
      <c r="ACR109" s="76"/>
      <c r="ACS109" s="76"/>
      <c r="ACT109" s="76"/>
      <c r="ACU109" s="76"/>
      <c r="ACV109" s="76"/>
      <c r="ACW109" s="76"/>
      <c r="ACX109" s="76"/>
      <c r="ACY109" s="76"/>
      <c r="ACZ109" s="76"/>
      <c r="ADA109" s="76"/>
      <c r="ADB109" s="76"/>
      <c r="ADC109" s="76"/>
      <c r="ADD109" s="76"/>
      <c r="ADE109" s="76"/>
      <c r="ADF109" s="76"/>
      <c r="ADG109" s="76"/>
      <c r="ADH109" s="76"/>
      <c r="ADI109" s="76"/>
      <c r="ADJ109" s="76"/>
      <c r="ADK109" s="76"/>
      <c r="ADL109" s="76"/>
      <c r="ADM109" s="76"/>
      <c r="ADN109" s="76"/>
      <c r="ADO109" s="76"/>
      <c r="ADP109" s="76"/>
      <c r="ADQ109" s="76"/>
      <c r="ADR109" s="76"/>
      <c r="ADS109" s="76"/>
      <c r="ADT109" s="76"/>
      <c r="ADU109" s="76"/>
      <c r="ADV109" s="76"/>
      <c r="ADW109" s="76"/>
      <c r="ADX109" s="76"/>
      <c r="ADY109" s="76"/>
      <c r="ADZ109" s="76"/>
      <c r="AEA109" s="76"/>
      <c r="AEB109" s="76"/>
      <c r="AEC109" s="76"/>
      <c r="AED109" s="76"/>
      <c r="AEE109" s="76"/>
      <c r="AEF109" s="76"/>
      <c r="AEG109" s="76"/>
      <c r="AEH109" s="76"/>
      <c r="AEI109" s="76"/>
      <c r="AEJ109" s="76"/>
      <c r="AEK109" s="76"/>
      <c r="AEL109" s="76"/>
      <c r="AEM109" s="76"/>
      <c r="AEN109" s="76"/>
      <c r="AEO109" s="76"/>
      <c r="AEP109" s="76"/>
      <c r="AEQ109" s="76"/>
      <c r="AER109" s="76"/>
      <c r="AES109" s="76"/>
      <c r="AET109" s="76"/>
      <c r="AEU109" s="76"/>
      <c r="AEV109" s="76"/>
      <c r="AEW109" s="76"/>
      <c r="AEX109" s="76"/>
      <c r="AEY109" s="76"/>
      <c r="AEZ109" s="76"/>
      <c r="AFA109" s="76"/>
      <c r="AFB109" s="76"/>
      <c r="AFC109" s="76"/>
      <c r="AFD109" s="76"/>
      <c r="AFE109" s="76"/>
      <c r="AFF109" s="76"/>
      <c r="AFG109" s="76"/>
      <c r="AFH109" s="76"/>
      <c r="AFI109" s="76"/>
      <c r="AFJ109" s="76"/>
      <c r="AFK109" s="76"/>
      <c r="AFL109" s="76"/>
      <c r="AFM109" s="76"/>
      <c r="AFN109" s="76"/>
      <c r="AFO109" s="76"/>
      <c r="AFP109" s="76"/>
      <c r="AFQ109" s="76"/>
      <c r="AFR109" s="76"/>
      <c r="AFS109" s="76"/>
      <c r="AFT109" s="76"/>
      <c r="AFU109" s="76"/>
      <c r="AFV109" s="76"/>
      <c r="AFW109" s="76"/>
      <c r="AFX109" s="76"/>
      <c r="AFY109" s="76"/>
      <c r="AFZ109" s="76"/>
      <c r="AGA109" s="76"/>
      <c r="AGB109" s="76"/>
      <c r="AGC109" s="76"/>
      <c r="AGD109" s="76"/>
      <c r="AGE109" s="76"/>
      <c r="AGF109" s="76"/>
      <c r="AGG109" s="76"/>
      <c r="AGH109" s="76"/>
      <c r="AGI109" s="76"/>
      <c r="AGJ109" s="76"/>
      <c r="AGK109" s="76"/>
      <c r="AGL109" s="76"/>
      <c r="AGM109" s="76"/>
      <c r="AGN109" s="76"/>
      <c r="AGO109" s="76"/>
      <c r="AGP109" s="76"/>
      <c r="AGQ109" s="76"/>
      <c r="AGR109" s="76"/>
      <c r="AGS109" s="76"/>
      <c r="AGT109" s="76"/>
      <c r="AGU109" s="76"/>
      <c r="AGV109" s="76"/>
      <c r="AGW109" s="76"/>
      <c r="AGX109" s="76"/>
      <c r="AGY109" s="76"/>
      <c r="AGZ109" s="76"/>
      <c r="AHA109" s="76"/>
      <c r="AHB109" s="76"/>
      <c r="AHC109" s="76"/>
      <c r="AHD109" s="76"/>
      <c r="AHE109" s="76"/>
      <c r="AHF109" s="76"/>
      <c r="AHG109" s="76"/>
      <c r="AHH109" s="76"/>
      <c r="AHI109" s="76"/>
      <c r="AHJ109" s="76"/>
      <c r="AHK109" s="76"/>
      <c r="AHL109" s="76"/>
      <c r="AHM109" s="76"/>
      <c r="AHN109" s="76"/>
      <c r="AHO109" s="76"/>
      <c r="AHP109" s="76"/>
      <c r="AHQ109" s="76"/>
      <c r="AHR109" s="76"/>
      <c r="AHS109" s="76"/>
      <c r="AHT109" s="76"/>
      <c r="AHU109" s="76"/>
      <c r="AHV109" s="76"/>
      <c r="AHW109" s="76"/>
      <c r="AHX109" s="76"/>
      <c r="AHY109" s="76"/>
      <c r="AHZ109" s="76"/>
      <c r="AIA109" s="76"/>
      <c r="AIB109" s="76"/>
      <c r="AIC109" s="76"/>
      <c r="AID109" s="76"/>
      <c r="AIE109" s="76"/>
      <c r="AIF109" s="76"/>
      <c r="AIG109" s="76"/>
      <c r="AIH109" s="76"/>
      <c r="AII109" s="76"/>
      <c r="AIJ109" s="76"/>
      <c r="AIK109" s="76"/>
      <c r="AIL109" s="76"/>
      <c r="AIM109" s="76"/>
      <c r="AIN109" s="76"/>
      <c r="AIO109" s="76"/>
      <c r="AIP109" s="76"/>
      <c r="AIQ109" s="76"/>
      <c r="AIR109" s="76"/>
      <c r="AIS109" s="76"/>
      <c r="AIT109" s="76"/>
      <c r="AIU109" s="76"/>
      <c r="AIV109" s="76"/>
      <c r="AIW109" s="76"/>
      <c r="AIX109" s="76"/>
      <c r="AIY109" s="76"/>
      <c r="AIZ109" s="76"/>
      <c r="AJA109" s="76"/>
      <c r="AJB109" s="76"/>
      <c r="AJC109" s="76"/>
      <c r="AJD109" s="76"/>
      <c r="AJE109" s="76"/>
      <c r="AJF109" s="76"/>
      <c r="AJG109" s="76"/>
      <c r="AJH109" s="76"/>
      <c r="AJI109" s="76"/>
      <c r="AJJ109" s="76"/>
      <c r="AJK109" s="76"/>
      <c r="AJL109" s="76"/>
      <c r="AJM109" s="76"/>
      <c r="AJN109" s="76"/>
      <c r="AJO109" s="76"/>
      <c r="AJP109" s="76"/>
      <c r="AJQ109" s="76"/>
      <c r="AJR109" s="76"/>
      <c r="AJS109" s="76"/>
      <c r="AJT109" s="76"/>
      <c r="AJU109" s="76"/>
      <c r="AJV109" s="76"/>
      <c r="AJW109" s="76"/>
      <c r="AJX109" s="76"/>
      <c r="AJY109" s="76"/>
      <c r="AJZ109" s="76"/>
      <c r="AKA109" s="76"/>
      <c r="AKB109" s="76"/>
      <c r="AKC109" s="76"/>
      <c r="AKD109" s="76"/>
      <c r="AKE109" s="76"/>
      <c r="AKF109" s="76"/>
      <c r="AKG109" s="76"/>
      <c r="AKH109" s="76"/>
      <c r="AKI109" s="76"/>
      <c r="AKJ109" s="76"/>
      <c r="AKK109" s="76"/>
      <c r="AKL109" s="76"/>
      <c r="AKM109" s="76"/>
      <c r="AKN109" s="76"/>
      <c r="AKO109" s="76"/>
      <c r="AKP109" s="76"/>
      <c r="AKQ109" s="76"/>
      <c r="AKR109" s="76"/>
      <c r="AKS109" s="76"/>
      <c r="AKT109" s="76"/>
      <c r="AKU109" s="76"/>
      <c r="AKV109" s="76"/>
      <c r="AKW109" s="76"/>
      <c r="AKX109" s="76"/>
      <c r="AKY109" s="76"/>
      <c r="AKZ109" s="76"/>
      <c r="ALA109" s="76"/>
      <c r="ALB109" s="76"/>
      <c r="ALC109" s="76"/>
      <c r="ALD109" s="76"/>
      <c r="ALE109" s="76"/>
      <c r="ALF109" s="76"/>
      <c r="ALG109" s="76"/>
      <c r="ALH109" s="76"/>
      <c r="ALI109" s="76"/>
      <c r="ALJ109" s="76"/>
      <c r="ALK109" s="76"/>
      <c r="ALL109" s="76"/>
      <c r="ALM109" s="76"/>
      <c r="ALN109" s="76"/>
      <c r="ALO109" s="76"/>
      <c r="ALP109" s="76"/>
      <c r="ALQ109" s="76"/>
      <c r="ALR109" s="76"/>
      <c r="ALS109" s="76"/>
      <c r="ALT109" s="76"/>
      <c r="ALU109" s="76"/>
      <c r="ALV109" s="76"/>
      <c r="ALW109" s="76"/>
      <c r="ALX109" s="76"/>
      <c r="ALY109" s="76"/>
      <c r="ALZ109" s="76"/>
      <c r="AMA109" s="76"/>
      <c r="AMB109" s="76"/>
      <c r="AMC109" s="76"/>
      <c r="AMD109" s="76"/>
      <c r="AME109" s="76"/>
      <c r="AMF109" s="76"/>
      <c r="AMG109" s="76"/>
      <c r="AMH109" s="76"/>
      <c r="AMI109" s="76"/>
      <c r="AMJ109" s="77"/>
    </row>
    <row r="110" spans="1:1024" s="3" customFormat="1" ht="15" customHeight="1">
      <c r="A110" s="203"/>
      <c r="B110" s="203"/>
      <c r="C110" s="203"/>
      <c r="D110" s="203"/>
      <c r="E110" s="203"/>
      <c r="F110" s="203"/>
      <c r="G110" s="203"/>
      <c r="H110" s="203"/>
      <c r="I110" s="203"/>
      <c r="J110" s="4"/>
      <c r="K110" s="2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6"/>
      <c r="DS110" s="76"/>
      <c r="DT110" s="76"/>
      <c r="DU110" s="76"/>
      <c r="DV110" s="76"/>
      <c r="DW110" s="76"/>
      <c r="DX110" s="76"/>
      <c r="DY110" s="76"/>
      <c r="DZ110" s="76"/>
      <c r="EA110" s="76"/>
      <c r="EB110" s="76"/>
      <c r="EC110" s="76"/>
      <c r="ED110" s="76"/>
      <c r="EE110" s="76"/>
      <c r="EF110" s="76"/>
      <c r="EG110" s="76"/>
      <c r="EH110" s="76"/>
      <c r="EI110" s="76"/>
      <c r="EJ110" s="76"/>
      <c r="EK110" s="76"/>
      <c r="EL110" s="76"/>
      <c r="EM110" s="76"/>
      <c r="EN110" s="76"/>
      <c r="EO110" s="76"/>
      <c r="EP110" s="76"/>
      <c r="EQ110" s="76"/>
      <c r="ER110" s="76"/>
      <c r="ES110" s="76"/>
      <c r="ET110" s="76"/>
      <c r="EU110" s="76"/>
      <c r="EV110" s="76"/>
      <c r="EW110" s="76"/>
      <c r="EX110" s="76"/>
      <c r="EY110" s="76"/>
      <c r="EZ110" s="76"/>
      <c r="FA110" s="76"/>
      <c r="FB110" s="76"/>
      <c r="FC110" s="76"/>
      <c r="FD110" s="76"/>
      <c r="FE110" s="76"/>
      <c r="FF110" s="76"/>
      <c r="FG110" s="76"/>
      <c r="FH110" s="76"/>
      <c r="FI110" s="76"/>
      <c r="FJ110" s="76"/>
      <c r="FK110" s="76"/>
      <c r="FL110" s="76"/>
      <c r="FM110" s="76"/>
      <c r="FN110" s="76"/>
      <c r="FO110" s="76"/>
      <c r="FP110" s="76"/>
      <c r="FQ110" s="76"/>
      <c r="FR110" s="76"/>
      <c r="FS110" s="76"/>
      <c r="FT110" s="76"/>
      <c r="FU110" s="76"/>
      <c r="FV110" s="76"/>
      <c r="FW110" s="76"/>
      <c r="FX110" s="76"/>
      <c r="FY110" s="76"/>
      <c r="FZ110" s="76"/>
      <c r="GA110" s="76"/>
      <c r="GB110" s="76"/>
      <c r="GC110" s="76"/>
      <c r="GD110" s="76"/>
      <c r="GE110" s="76"/>
      <c r="GF110" s="76"/>
      <c r="GG110" s="76"/>
      <c r="GH110" s="76"/>
      <c r="GI110" s="76"/>
      <c r="GJ110" s="76"/>
      <c r="GK110" s="76"/>
      <c r="GL110" s="76"/>
      <c r="GM110" s="76"/>
      <c r="GN110" s="76"/>
      <c r="GO110" s="76"/>
      <c r="GP110" s="76"/>
      <c r="GQ110" s="76"/>
      <c r="GR110" s="76"/>
      <c r="GS110" s="76"/>
      <c r="GT110" s="76"/>
      <c r="GU110" s="76"/>
      <c r="GV110" s="76"/>
      <c r="GW110" s="76"/>
      <c r="GX110" s="76"/>
      <c r="GY110" s="76"/>
      <c r="GZ110" s="76"/>
      <c r="HA110" s="76"/>
      <c r="HB110" s="76"/>
      <c r="HC110" s="76"/>
      <c r="HD110" s="76"/>
      <c r="HE110" s="76"/>
      <c r="HF110" s="76"/>
      <c r="HG110" s="76"/>
      <c r="HH110" s="76"/>
      <c r="HI110" s="76"/>
      <c r="HJ110" s="76"/>
      <c r="HK110" s="76"/>
      <c r="HL110" s="76"/>
      <c r="HM110" s="76"/>
      <c r="HN110" s="76"/>
      <c r="HO110" s="76"/>
      <c r="HP110" s="76"/>
      <c r="HQ110" s="76"/>
      <c r="HR110" s="76"/>
      <c r="HS110" s="76"/>
      <c r="HT110" s="76"/>
      <c r="HU110" s="76"/>
      <c r="HV110" s="76"/>
      <c r="HW110" s="76"/>
      <c r="HX110" s="76"/>
      <c r="HY110" s="76"/>
      <c r="HZ110" s="76"/>
      <c r="IA110" s="76"/>
      <c r="IB110" s="76"/>
      <c r="IC110" s="76"/>
      <c r="ID110" s="76"/>
      <c r="IE110" s="76"/>
      <c r="IF110" s="76"/>
      <c r="IG110" s="76"/>
      <c r="IH110" s="76"/>
      <c r="II110" s="76"/>
      <c r="IJ110" s="76"/>
      <c r="IK110" s="76"/>
      <c r="IL110" s="76"/>
      <c r="IM110" s="76"/>
      <c r="IN110" s="76"/>
      <c r="IO110" s="76"/>
      <c r="IP110" s="76"/>
      <c r="IQ110" s="76"/>
      <c r="IR110" s="76"/>
      <c r="IS110" s="76"/>
      <c r="IT110" s="76"/>
      <c r="IU110" s="76"/>
      <c r="IV110" s="76"/>
      <c r="IW110" s="76"/>
      <c r="IX110" s="76"/>
      <c r="IY110" s="76"/>
      <c r="IZ110" s="76"/>
      <c r="JA110" s="76"/>
      <c r="JB110" s="76"/>
      <c r="JC110" s="76"/>
      <c r="JD110" s="76"/>
      <c r="JE110" s="76"/>
      <c r="JF110" s="76"/>
      <c r="JG110" s="76"/>
      <c r="JH110" s="76"/>
      <c r="JI110" s="76"/>
      <c r="JJ110" s="76"/>
      <c r="JK110" s="76"/>
      <c r="JL110" s="76"/>
      <c r="JM110" s="76"/>
      <c r="JN110" s="76"/>
      <c r="JO110" s="76"/>
      <c r="JP110" s="76"/>
      <c r="JQ110" s="76"/>
      <c r="JR110" s="76"/>
      <c r="JS110" s="76"/>
      <c r="JT110" s="76"/>
      <c r="JU110" s="76"/>
      <c r="JV110" s="76"/>
      <c r="JW110" s="76"/>
      <c r="JX110" s="76"/>
      <c r="JY110" s="76"/>
      <c r="JZ110" s="76"/>
      <c r="KA110" s="76"/>
      <c r="KB110" s="76"/>
      <c r="KC110" s="76"/>
      <c r="KD110" s="76"/>
      <c r="KE110" s="76"/>
      <c r="KF110" s="76"/>
      <c r="KG110" s="76"/>
      <c r="KH110" s="76"/>
      <c r="KI110" s="76"/>
      <c r="KJ110" s="76"/>
      <c r="KK110" s="76"/>
      <c r="KL110" s="76"/>
      <c r="KM110" s="76"/>
      <c r="KN110" s="76"/>
      <c r="KO110" s="76"/>
      <c r="KP110" s="76"/>
      <c r="KQ110" s="76"/>
      <c r="KR110" s="76"/>
      <c r="KS110" s="76"/>
      <c r="KT110" s="76"/>
      <c r="KU110" s="76"/>
      <c r="KV110" s="76"/>
      <c r="KW110" s="76"/>
      <c r="KX110" s="76"/>
      <c r="KY110" s="76"/>
      <c r="KZ110" s="76"/>
      <c r="LA110" s="76"/>
      <c r="LB110" s="76"/>
      <c r="LC110" s="76"/>
      <c r="LD110" s="76"/>
      <c r="LE110" s="76"/>
      <c r="LF110" s="76"/>
      <c r="LG110" s="76"/>
      <c r="LH110" s="76"/>
      <c r="LI110" s="76"/>
      <c r="LJ110" s="76"/>
      <c r="LK110" s="76"/>
      <c r="LL110" s="76"/>
      <c r="LM110" s="76"/>
      <c r="LN110" s="76"/>
      <c r="LO110" s="76"/>
      <c r="LP110" s="76"/>
      <c r="LQ110" s="76"/>
      <c r="LR110" s="76"/>
      <c r="LS110" s="76"/>
      <c r="LT110" s="76"/>
      <c r="LU110" s="76"/>
      <c r="LV110" s="76"/>
      <c r="LW110" s="76"/>
      <c r="LX110" s="76"/>
      <c r="LY110" s="76"/>
      <c r="LZ110" s="76"/>
      <c r="MA110" s="76"/>
      <c r="MB110" s="76"/>
      <c r="MC110" s="76"/>
      <c r="MD110" s="76"/>
      <c r="ME110" s="76"/>
      <c r="MF110" s="76"/>
      <c r="MG110" s="76"/>
      <c r="MH110" s="76"/>
      <c r="MI110" s="76"/>
      <c r="MJ110" s="76"/>
      <c r="MK110" s="76"/>
      <c r="ML110" s="76"/>
      <c r="MM110" s="76"/>
      <c r="MN110" s="76"/>
      <c r="MO110" s="76"/>
      <c r="MP110" s="76"/>
      <c r="MQ110" s="76"/>
      <c r="MR110" s="76"/>
      <c r="MS110" s="76"/>
      <c r="MT110" s="76"/>
      <c r="MU110" s="76"/>
      <c r="MV110" s="76"/>
      <c r="MW110" s="76"/>
      <c r="MX110" s="76"/>
      <c r="MY110" s="76"/>
      <c r="MZ110" s="76"/>
      <c r="NA110" s="76"/>
      <c r="NB110" s="76"/>
      <c r="NC110" s="76"/>
      <c r="ND110" s="76"/>
      <c r="NE110" s="76"/>
      <c r="NF110" s="76"/>
      <c r="NG110" s="76"/>
      <c r="NH110" s="76"/>
      <c r="NI110" s="76"/>
      <c r="NJ110" s="76"/>
      <c r="NK110" s="76"/>
      <c r="NL110" s="76"/>
      <c r="NM110" s="76"/>
      <c r="NN110" s="76"/>
      <c r="NO110" s="76"/>
      <c r="NP110" s="76"/>
      <c r="NQ110" s="76"/>
      <c r="NR110" s="76"/>
      <c r="NS110" s="76"/>
      <c r="NT110" s="76"/>
      <c r="NU110" s="76"/>
      <c r="NV110" s="76"/>
      <c r="NW110" s="76"/>
      <c r="NX110" s="76"/>
      <c r="NY110" s="76"/>
      <c r="NZ110" s="76"/>
      <c r="OA110" s="76"/>
      <c r="OB110" s="76"/>
      <c r="OC110" s="76"/>
      <c r="OD110" s="76"/>
      <c r="OE110" s="76"/>
      <c r="OF110" s="76"/>
      <c r="OG110" s="76"/>
      <c r="OH110" s="76"/>
      <c r="OI110" s="76"/>
      <c r="OJ110" s="76"/>
      <c r="OK110" s="76"/>
      <c r="OL110" s="76"/>
      <c r="OM110" s="76"/>
      <c r="ON110" s="76"/>
      <c r="OO110" s="76"/>
      <c r="OP110" s="76"/>
      <c r="OQ110" s="76"/>
      <c r="OR110" s="76"/>
      <c r="OS110" s="76"/>
      <c r="OT110" s="76"/>
      <c r="OU110" s="76"/>
      <c r="OV110" s="76"/>
      <c r="OW110" s="76"/>
      <c r="OX110" s="76"/>
      <c r="OY110" s="76"/>
      <c r="OZ110" s="76"/>
      <c r="PA110" s="76"/>
      <c r="PB110" s="76"/>
      <c r="PC110" s="76"/>
      <c r="PD110" s="76"/>
      <c r="PE110" s="76"/>
      <c r="PF110" s="76"/>
      <c r="PG110" s="76"/>
      <c r="PH110" s="76"/>
      <c r="PI110" s="76"/>
      <c r="PJ110" s="76"/>
      <c r="PK110" s="76"/>
      <c r="PL110" s="76"/>
      <c r="PM110" s="76"/>
      <c r="PN110" s="76"/>
      <c r="PO110" s="76"/>
      <c r="PP110" s="76"/>
      <c r="PQ110" s="76"/>
      <c r="PR110" s="76"/>
      <c r="PS110" s="76"/>
      <c r="PT110" s="76"/>
      <c r="PU110" s="76"/>
      <c r="PV110" s="76"/>
      <c r="PW110" s="76"/>
      <c r="PX110" s="76"/>
      <c r="PY110" s="76"/>
      <c r="PZ110" s="76"/>
      <c r="QA110" s="76"/>
      <c r="QB110" s="76"/>
      <c r="QC110" s="76"/>
      <c r="QD110" s="76"/>
      <c r="QE110" s="76"/>
      <c r="QF110" s="76"/>
      <c r="QG110" s="76"/>
      <c r="QH110" s="76"/>
      <c r="QI110" s="76"/>
      <c r="QJ110" s="76"/>
      <c r="QK110" s="76"/>
      <c r="QL110" s="76"/>
      <c r="QM110" s="76"/>
      <c r="QN110" s="76"/>
      <c r="QO110" s="76"/>
      <c r="QP110" s="76"/>
      <c r="QQ110" s="76"/>
      <c r="QR110" s="76"/>
      <c r="QS110" s="76"/>
      <c r="QT110" s="76"/>
      <c r="QU110" s="76"/>
      <c r="QV110" s="76"/>
      <c r="QW110" s="76"/>
      <c r="QX110" s="76"/>
      <c r="QY110" s="76"/>
      <c r="QZ110" s="76"/>
      <c r="RA110" s="76"/>
      <c r="RB110" s="76"/>
      <c r="RC110" s="76"/>
      <c r="RD110" s="76"/>
      <c r="RE110" s="76"/>
      <c r="RF110" s="76"/>
      <c r="RG110" s="76"/>
      <c r="RH110" s="76"/>
      <c r="RI110" s="76"/>
      <c r="RJ110" s="76"/>
      <c r="RK110" s="76"/>
      <c r="RL110" s="76"/>
      <c r="RM110" s="76"/>
      <c r="RN110" s="76"/>
      <c r="RO110" s="76"/>
      <c r="RP110" s="76"/>
      <c r="RQ110" s="76"/>
      <c r="RR110" s="76"/>
      <c r="RS110" s="76"/>
      <c r="RT110" s="76"/>
      <c r="RU110" s="76"/>
      <c r="RV110" s="76"/>
      <c r="RW110" s="76"/>
      <c r="RX110" s="76"/>
      <c r="RY110" s="76"/>
      <c r="RZ110" s="76"/>
      <c r="SA110" s="76"/>
      <c r="SB110" s="76"/>
      <c r="SC110" s="76"/>
      <c r="SD110" s="76"/>
      <c r="SE110" s="76"/>
      <c r="SF110" s="76"/>
      <c r="SG110" s="76"/>
      <c r="SH110" s="76"/>
      <c r="SI110" s="76"/>
      <c r="SJ110" s="76"/>
      <c r="SK110" s="76"/>
      <c r="SL110" s="76"/>
      <c r="SM110" s="76"/>
      <c r="SN110" s="76"/>
      <c r="SO110" s="76"/>
      <c r="SP110" s="76"/>
      <c r="SQ110" s="76"/>
      <c r="SR110" s="76"/>
      <c r="SS110" s="76"/>
      <c r="ST110" s="76"/>
      <c r="SU110" s="76"/>
      <c r="SV110" s="76"/>
      <c r="SW110" s="76"/>
      <c r="SX110" s="76"/>
      <c r="SY110" s="76"/>
      <c r="SZ110" s="76"/>
      <c r="TA110" s="76"/>
      <c r="TB110" s="76"/>
      <c r="TC110" s="76"/>
      <c r="TD110" s="76"/>
      <c r="TE110" s="76"/>
      <c r="TF110" s="76"/>
      <c r="TG110" s="76"/>
      <c r="TH110" s="76"/>
      <c r="TI110" s="76"/>
      <c r="TJ110" s="76"/>
      <c r="TK110" s="76"/>
      <c r="TL110" s="76"/>
      <c r="TM110" s="76"/>
      <c r="TN110" s="76"/>
      <c r="TO110" s="76"/>
      <c r="TP110" s="76"/>
      <c r="TQ110" s="76"/>
      <c r="TR110" s="76"/>
      <c r="TS110" s="76"/>
      <c r="TT110" s="76"/>
      <c r="TU110" s="76"/>
      <c r="TV110" s="76"/>
      <c r="TW110" s="76"/>
      <c r="TX110" s="76"/>
      <c r="TY110" s="76"/>
      <c r="TZ110" s="76"/>
      <c r="UA110" s="76"/>
      <c r="UB110" s="76"/>
      <c r="UC110" s="76"/>
      <c r="UD110" s="76"/>
      <c r="UE110" s="76"/>
      <c r="UF110" s="76"/>
      <c r="UG110" s="76"/>
      <c r="UH110" s="76"/>
      <c r="UI110" s="76"/>
      <c r="UJ110" s="76"/>
      <c r="UK110" s="76"/>
      <c r="UL110" s="76"/>
      <c r="UM110" s="76"/>
      <c r="UN110" s="76"/>
      <c r="UO110" s="76"/>
      <c r="UP110" s="76"/>
      <c r="UQ110" s="76"/>
      <c r="UR110" s="76"/>
      <c r="US110" s="76"/>
      <c r="UT110" s="76"/>
      <c r="UU110" s="76"/>
      <c r="UV110" s="76"/>
      <c r="UW110" s="76"/>
      <c r="UX110" s="76"/>
      <c r="UY110" s="76"/>
      <c r="UZ110" s="76"/>
      <c r="VA110" s="76"/>
      <c r="VB110" s="76"/>
      <c r="VC110" s="76"/>
      <c r="VD110" s="76"/>
      <c r="VE110" s="76"/>
      <c r="VF110" s="76"/>
      <c r="VG110" s="76"/>
      <c r="VH110" s="76"/>
      <c r="VI110" s="76"/>
      <c r="VJ110" s="76"/>
      <c r="VK110" s="76"/>
      <c r="VL110" s="76"/>
      <c r="VM110" s="76"/>
      <c r="VN110" s="76"/>
      <c r="VO110" s="76"/>
      <c r="VP110" s="76"/>
      <c r="VQ110" s="76"/>
      <c r="VR110" s="76"/>
      <c r="VS110" s="76"/>
      <c r="VT110" s="76"/>
      <c r="VU110" s="76"/>
      <c r="VV110" s="76"/>
      <c r="VW110" s="76"/>
      <c r="VX110" s="76"/>
      <c r="VY110" s="76"/>
      <c r="VZ110" s="76"/>
      <c r="WA110" s="76"/>
      <c r="WB110" s="76"/>
      <c r="WC110" s="76"/>
      <c r="WD110" s="76"/>
      <c r="WE110" s="76"/>
      <c r="WF110" s="76"/>
      <c r="WG110" s="76"/>
      <c r="WH110" s="76"/>
      <c r="WI110" s="76"/>
      <c r="WJ110" s="76"/>
      <c r="WK110" s="76"/>
      <c r="WL110" s="76"/>
      <c r="WM110" s="76"/>
      <c r="WN110" s="76"/>
      <c r="WO110" s="76"/>
      <c r="WP110" s="76"/>
      <c r="WQ110" s="76"/>
      <c r="WR110" s="76"/>
      <c r="WS110" s="76"/>
      <c r="WT110" s="76"/>
      <c r="WU110" s="76"/>
      <c r="WV110" s="76"/>
      <c r="WW110" s="76"/>
      <c r="WX110" s="76"/>
      <c r="WY110" s="76"/>
      <c r="WZ110" s="76"/>
      <c r="XA110" s="76"/>
      <c r="XB110" s="76"/>
      <c r="XC110" s="76"/>
      <c r="XD110" s="76"/>
      <c r="XE110" s="76"/>
      <c r="XF110" s="76"/>
      <c r="XG110" s="76"/>
      <c r="XH110" s="76"/>
      <c r="XI110" s="76"/>
      <c r="XJ110" s="76"/>
      <c r="XK110" s="76"/>
      <c r="XL110" s="76"/>
      <c r="XM110" s="76"/>
      <c r="XN110" s="76"/>
      <c r="XO110" s="76"/>
      <c r="XP110" s="76"/>
      <c r="XQ110" s="76"/>
      <c r="XR110" s="76"/>
      <c r="XS110" s="76"/>
      <c r="XT110" s="76"/>
      <c r="XU110" s="76"/>
      <c r="XV110" s="76"/>
      <c r="XW110" s="76"/>
      <c r="XX110" s="76"/>
      <c r="XY110" s="76"/>
      <c r="XZ110" s="76"/>
      <c r="YA110" s="76"/>
      <c r="YB110" s="76"/>
      <c r="YC110" s="76"/>
      <c r="YD110" s="76"/>
      <c r="YE110" s="76"/>
      <c r="YF110" s="76"/>
      <c r="YG110" s="76"/>
      <c r="YH110" s="76"/>
      <c r="YI110" s="76"/>
      <c r="YJ110" s="76"/>
      <c r="YK110" s="76"/>
      <c r="YL110" s="76"/>
      <c r="YM110" s="76"/>
      <c r="YN110" s="76"/>
      <c r="YO110" s="76"/>
      <c r="YP110" s="76"/>
      <c r="YQ110" s="76"/>
      <c r="YR110" s="76"/>
      <c r="YS110" s="76"/>
      <c r="YT110" s="76"/>
      <c r="YU110" s="76"/>
      <c r="YV110" s="76"/>
      <c r="YW110" s="76"/>
      <c r="YX110" s="76"/>
      <c r="YY110" s="76"/>
      <c r="YZ110" s="76"/>
      <c r="ZA110" s="76"/>
      <c r="ZB110" s="76"/>
      <c r="ZC110" s="76"/>
      <c r="ZD110" s="76"/>
      <c r="ZE110" s="76"/>
      <c r="ZF110" s="76"/>
      <c r="ZG110" s="76"/>
      <c r="ZH110" s="76"/>
      <c r="ZI110" s="76"/>
      <c r="ZJ110" s="76"/>
      <c r="ZK110" s="76"/>
      <c r="ZL110" s="76"/>
      <c r="ZM110" s="76"/>
      <c r="ZN110" s="76"/>
      <c r="ZO110" s="76"/>
      <c r="ZP110" s="76"/>
      <c r="ZQ110" s="76"/>
      <c r="ZR110" s="76"/>
      <c r="ZS110" s="76"/>
      <c r="ZT110" s="76"/>
      <c r="ZU110" s="76"/>
      <c r="ZV110" s="76"/>
      <c r="ZW110" s="76"/>
      <c r="ZX110" s="76"/>
      <c r="ZY110" s="76"/>
      <c r="ZZ110" s="76"/>
      <c r="AAA110" s="76"/>
      <c r="AAB110" s="76"/>
      <c r="AAC110" s="76"/>
      <c r="AAD110" s="76"/>
      <c r="AAE110" s="76"/>
      <c r="AAF110" s="76"/>
      <c r="AAG110" s="76"/>
      <c r="AAH110" s="76"/>
      <c r="AAI110" s="76"/>
      <c r="AAJ110" s="76"/>
      <c r="AAK110" s="76"/>
      <c r="AAL110" s="76"/>
      <c r="AAM110" s="76"/>
      <c r="AAN110" s="76"/>
      <c r="AAO110" s="76"/>
      <c r="AAP110" s="76"/>
      <c r="AAQ110" s="76"/>
      <c r="AAR110" s="76"/>
      <c r="AAS110" s="76"/>
      <c r="AAT110" s="76"/>
      <c r="AAU110" s="76"/>
      <c r="AAV110" s="76"/>
      <c r="AAW110" s="76"/>
      <c r="AAX110" s="76"/>
      <c r="AAY110" s="76"/>
      <c r="AAZ110" s="76"/>
      <c r="ABA110" s="76"/>
      <c r="ABB110" s="76"/>
      <c r="ABC110" s="76"/>
      <c r="ABD110" s="76"/>
      <c r="ABE110" s="76"/>
      <c r="ABF110" s="76"/>
      <c r="ABG110" s="76"/>
      <c r="ABH110" s="76"/>
      <c r="ABI110" s="76"/>
      <c r="ABJ110" s="76"/>
      <c r="ABK110" s="76"/>
      <c r="ABL110" s="76"/>
      <c r="ABM110" s="76"/>
      <c r="ABN110" s="76"/>
      <c r="ABO110" s="76"/>
      <c r="ABP110" s="76"/>
      <c r="ABQ110" s="76"/>
      <c r="ABR110" s="76"/>
      <c r="ABS110" s="76"/>
      <c r="ABT110" s="76"/>
      <c r="ABU110" s="76"/>
      <c r="ABV110" s="76"/>
      <c r="ABW110" s="76"/>
      <c r="ABX110" s="76"/>
      <c r="ABY110" s="76"/>
      <c r="ABZ110" s="76"/>
      <c r="ACA110" s="76"/>
      <c r="ACB110" s="76"/>
      <c r="ACC110" s="76"/>
      <c r="ACD110" s="76"/>
      <c r="ACE110" s="76"/>
      <c r="ACF110" s="76"/>
      <c r="ACG110" s="76"/>
      <c r="ACH110" s="76"/>
      <c r="ACI110" s="76"/>
      <c r="ACJ110" s="76"/>
      <c r="ACK110" s="76"/>
      <c r="ACL110" s="76"/>
      <c r="ACM110" s="76"/>
      <c r="ACN110" s="76"/>
      <c r="ACO110" s="76"/>
      <c r="ACP110" s="76"/>
      <c r="ACQ110" s="76"/>
      <c r="ACR110" s="76"/>
      <c r="ACS110" s="76"/>
      <c r="ACT110" s="76"/>
      <c r="ACU110" s="76"/>
      <c r="ACV110" s="76"/>
      <c r="ACW110" s="76"/>
      <c r="ACX110" s="76"/>
      <c r="ACY110" s="76"/>
      <c r="ACZ110" s="76"/>
      <c r="ADA110" s="76"/>
      <c r="ADB110" s="76"/>
      <c r="ADC110" s="76"/>
      <c r="ADD110" s="76"/>
      <c r="ADE110" s="76"/>
      <c r="ADF110" s="76"/>
      <c r="ADG110" s="76"/>
      <c r="ADH110" s="76"/>
      <c r="ADI110" s="76"/>
      <c r="ADJ110" s="76"/>
      <c r="ADK110" s="76"/>
      <c r="ADL110" s="76"/>
      <c r="ADM110" s="76"/>
      <c r="ADN110" s="76"/>
      <c r="ADO110" s="76"/>
      <c r="ADP110" s="76"/>
      <c r="ADQ110" s="76"/>
      <c r="ADR110" s="76"/>
      <c r="ADS110" s="76"/>
      <c r="ADT110" s="76"/>
      <c r="ADU110" s="76"/>
      <c r="ADV110" s="76"/>
      <c r="ADW110" s="76"/>
      <c r="ADX110" s="76"/>
      <c r="ADY110" s="76"/>
      <c r="ADZ110" s="76"/>
      <c r="AEA110" s="76"/>
      <c r="AEB110" s="76"/>
      <c r="AEC110" s="76"/>
      <c r="AED110" s="76"/>
      <c r="AEE110" s="76"/>
      <c r="AEF110" s="76"/>
      <c r="AEG110" s="76"/>
      <c r="AEH110" s="76"/>
      <c r="AEI110" s="76"/>
      <c r="AEJ110" s="76"/>
      <c r="AEK110" s="76"/>
      <c r="AEL110" s="76"/>
      <c r="AEM110" s="76"/>
      <c r="AEN110" s="76"/>
      <c r="AEO110" s="76"/>
      <c r="AEP110" s="76"/>
      <c r="AEQ110" s="76"/>
      <c r="AER110" s="76"/>
      <c r="AES110" s="76"/>
      <c r="AET110" s="76"/>
      <c r="AEU110" s="76"/>
      <c r="AEV110" s="76"/>
      <c r="AEW110" s="76"/>
      <c r="AEX110" s="76"/>
      <c r="AEY110" s="76"/>
      <c r="AEZ110" s="76"/>
      <c r="AFA110" s="76"/>
      <c r="AFB110" s="76"/>
      <c r="AFC110" s="76"/>
      <c r="AFD110" s="76"/>
      <c r="AFE110" s="76"/>
      <c r="AFF110" s="76"/>
      <c r="AFG110" s="76"/>
      <c r="AFH110" s="76"/>
      <c r="AFI110" s="76"/>
      <c r="AFJ110" s="76"/>
      <c r="AFK110" s="76"/>
      <c r="AFL110" s="76"/>
      <c r="AFM110" s="76"/>
      <c r="AFN110" s="76"/>
      <c r="AFO110" s="76"/>
      <c r="AFP110" s="76"/>
      <c r="AFQ110" s="76"/>
      <c r="AFR110" s="76"/>
      <c r="AFS110" s="76"/>
      <c r="AFT110" s="76"/>
      <c r="AFU110" s="76"/>
      <c r="AFV110" s="76"/>
      <c r="AFW110" s="76"/>
      <c r="AFX110" s="76"/>
      <c r="AFY110" s="76"/>
      <c r="AFZ110" s="76"/>
      <c r="AGA110" s="76"/>
      <c r="AGB110" s="76"/>
      <c r="AGC110" s="76"/>
      <c r="AGD110" s="76"/>
      <c r="AGE110" s="76"/>
      <c r="AGF110" s="76"/>
      <c r="AGG110" s="76"/>
      <c r="AGH110" s="76"/>
      <c r="AGI110" s="76"/>
      <c r="AGJ110" s="76"/>
      <c r="AGK110" s="76"/>
      <c r="AGL110" s="76"/>
      <c r="AGM110" s="76"/>
      <c r="AGN110" s="76"/>
      <c r="AGO110" s="76"/>
      <c r="AGP110" s="76"/>
      <c r="AGQ110" s="76"/>
      <c r="AGR110" s="76"/>
      <c r="AGS110" s="76"/>
      <c r="AGT110" s="76"/>
      <c r="AGU110" s="76"/>
      <c r="AGV110" s="76"/>
      <c r="AGW110" s="76"/>
      <c r="AGX110" s="76"/>
      <c r="AGY110" s="76"/>
      <c r="AGZ110" s="76"/>
      <c r="AHA110" s="76"/>
      <c r="AHB110" s="76"/>
      <c r="AHC110" s="76"/>
      <c r="AHD110" s="76"/>
      <c r="AHE110" s="76"/>
      <c r="AHF110" s="76"/>
      <c r="AHG110" s="76"/>
      <c r="AHH110" s="76"/>
      <c r="AHI110" s="76"/>
      <c r="AHJ110" s="76"/>
      <c r="AHK110" s="76"/>
      <c r="AHL110" s="76"/>
      <c r="AHM110" s="76"/>
      <c r="AHN110" s="76"/>
      <c r="AHO110" s="76"/>
      <c r="AHP110" s="76"/>
      <c r="AHQ110" s="76"/>
      <c r="AHR110" s="76"/>
      <c r="AHS110" s="76"/>
      <c r="AHT110" s="76"/>
      <c r="AHU110" s="76"/>
      <c r="AHV110" s="76"/>
      <c r="AHW110" s="76"/>
      <c r="AHX110" s="76"/>
      <c r="AHY110" s="76"/>
      <c r="AHZ110" s="76"/>
      <c r="AIA110" s="76"/>
      <c r="AIB110" s="76"/>
      <c r="AIC110" s="76"/>
      <c r="AID110" s="76"/>
      <c r="AIE110" s="76"/>
      <c r="AIF110" s="76"/>
      <c r="AIG110" s="76"/>
      <c r="AIH110" s="76"/>
      <c r="AII110" s="76"/>
      <c r="AIJ110" s="76"/>
      <c r="AIK110" s="76"/>
      <c r="AIL110" s="76"/>
      <c r="AIM110" s="76"/>
      <c r="AIN110" s="76"/>
      <c r="AIO110" s="76"/>
      <c r="AIP110" s="76"/>
      <c r="AIQ110" s="76"/>
      <c r="AIR110" s="76"/>
      <c r="AIS110" s="76"/>
      <c r="AIT110" s="76"/>
      <c r="AIU110" s="76"/>
      <c r="AIV110" s="76"/>
      <c r="AIW110" s="76"/>
      <c r="AIX110" s="76"/>
      <c r="AIY110" s="76"/>
      <c r="AIZ110" s="76"/>
      <c r="AJA110" s="76"/>
      <c r="AJB110" s="76"/>
      <c r="AJC110" s="76"/>
      <c r="AJD110" s="76"/>
      <c r="AJE110" s="76"/>
      <c r="AJF110" s="76"/>
      <c r="AJG110" s="76"/>
      <c r="AJH110" s="76"/>
      <c r="AJI110" s="76"/>
      <c r="AJJ110" s="76"/>
      <c r="AJK110" s="76"/>
      <c r="AJL110" s="76"/>
      <c r="AJM110" s="76"/>
      <c r="AJN110" s="76"/>
      <c r="AJO110" s="76"/>
      <c r="AJP110" s="76"/>
      <c r="AJQ110" s="76"/>
      <c r="AJR110" s="76"/>
      <c r="AJS110" s="76"/>
      <c r="AJT110" s="76"/>
      <c r="AJU110" s="76"/>
      <c r="AJV110" s="76"/>
      <c r="AJW110" s="76"/>
      <c r="AJX110" s="76"/>
      <c r="AJY110" s="76"/>
      <c r="AJZ110" s="76"/>
      <c r="AKA110" s="76"/>
      <c r="AKB110" s="76"/>
      <c r="AKC110" s="76"/>
      <c r="AKD110" s="76"/>
      <c r="AKE110" s="76"/>
      <c r="AKF110" s="76"/>
      <c r="AKG110" s="76"/>
      <c r="AKH110" s="76"/>
      <c r="AKI110" s="76"/>
      <c r="AKJ110" s="76"/>
      <c r="AKK110" s="76"/>
      <c r="AKL110" s="76"/>
      <c r="AKM110" s="76"/>
      <c r="AKN110" s="76"/>
      <c r="AKO110" s="76"/>
      <c r="AKP110" s="76"/>
      <c r="AKQ110" s="76"/>
      <c r="AKR110" s="76"/>
      <c r="AKS110" s="76"/>
      <c r="AKT110" s="76"/>
      <c r="AKU110" s="76"/>
      <c r="AKV110" s="76"/>
      <c r="AKW110" s="76"/>
      <c r="AKX110" s="76"/>
      <c r="AKY110" s="76"/>
      <c r="AKZ110" s="76"/>
      <c r="ALA110" s="76"/>
      <c r="ALB110" s="76"/>
      <c r="ALC110" s="76"/>
      <c r="ALD110" s="76"/>
      <c r="ALE110" s="76"/>
      <c r="ALF110" s="76"/>
      <c r="ALG110" s="76"/>
      <c r="ALH110" s="76"/>
      <c r="ALI110" s="76"/>
      <c r="ALJ110" s="76"/>
      <c r="ALK110" s="76"/>
      <c r="ALL110" s="76"/>
      <c r="ALM110" s="76"/>
      <c r="ALN110" s="76"/>
      <c r="ALO110" s="76"/>
      <c r="ALP110" s="76"/>
      <c r="ALQ110" s="76"/>
      <c r="ALR110" s="76"/>
      <c r="ALS110" s="76"/>
      <c r="ALT110" s="76"/>
      <c r="ALU110" s="76"/>
      <c r="ALV110" s="76"/>
      <c r="ALW110" s="76"/>
      <c r="ALX110" s="76"/>
      <c r="ALY110" s="76"/>
      <c r="ALZ110" s="76"/>
      <c r="AMA110" s="76"/>
      <c r="AMB110" s="76"/>
      <c r="AMC110" s="76"/>
      <c r="AMD110" s="76"/>
      <c r="AME110" s="76"/>
      <c r="AMF110" s="76"/>
      <c r="AMG110" s="76"/>
      <c r="AMH110" s="76"/>
      <c r="AMI110" s="76"/>
      <c r="AMJ110" s="77"/>
    </row>
    <row r="111" spans="1:1024" s="3" customFormat="1" ht="15" customHeight="1">
      <c r="A111" s="198" t="s">
        <v>169</v>
      </c>
      <c r="B111" s="198"/>
      <c r="C111" s="198"/>
      <c r="D111" s="198"/>
      <c r="E111" s="198"/>
      <c r="F111" s="198"/>
      <c r="G111" s="198"/>
      <c r="H111" s="198"/>
      <c r="I111" s="198"/>
      <c r="J111" s="21"/>
      <c r="K111" s="2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  <c r="HZ111" s="76"/>
      <c r="IA111" s="76"/>
      <c r="IB111" s="76"/>
      <c r="IC111" s="76"/>
      <c r="ID111" s="76"/>
      <c r="IE111" s="76"/>
      <c r="IF111" s="76"/>
      <c r="IG111" s="76"/>
      <c r="IH111" s="76"/>
      <c r="II111" s="76"/>
      <c r="IJ111" s="76"/>
      <c r="IK111" s="76"/>
      <c r="IL111" s="76"/>
      <c r="IM111" s="76"/>
      <c r="IN111" s="76"/>
      <c r="IO111" s="76"/>
      <c r="IP111" s="76"/>
      <c r="IQ111" s="76"/>
      <c r="IR111" s="76"/>
      <c r="IS111" s="76"/>
      <c r="IT111" s="76"/>
      <c r="IU111" s="76"/>
      <c r="IV111" s="76"/>
      <c r="IW111" s="76"/>
      <c r="IX111" s="76"/>
      <c r="IY111" s="76"/>
      <c r="IZ111" s="76"/>
      <c r="JA111" s="76"/>
      <c r="JB111" s="76"/>
      <c r="JC111" s="76"/>
      <c r="JD111" s="76"/>
      <c r="JE111" s="76"/>
      <c r="JF111" s="76"/>
      <c r="JG111" s="76"/>
      <c r="JH111" s="76"/>
      <c r="JI111" s="76"/>
      <c r="JJ111" s="76"/>
      <c r="JK111" s="76"/>
      <c r="JL111" s="76"/>
      <c r="JM111" s="76"/>
      <c r="JN111" s="76"/>
      <c r="JO111" s="76"/>
      <c r="JP111" s="76"/>
      <c r="JQ111" s="76"/>
      <c r="JR111" s="76"/>
      <c r="JS111" s="76"/>
      <c r="JT111" s="76"/>
      <c r="JU111" s="76"/>
      <c r="JV111" s="76"/>
      <c r="JW111" s="76"/>
      <c r="JX111" s="76"/>
      <c r="JY111" s="76"/>
      <c r="JZ111" s="76"/>
      <c r="KA111" s="76"/>
      <c r="KB111" s="76"/>
      <c r="KC111" s="76"/>
      <c r="KD111" s="76"/>
      <c r="KE111" s="76"/>
      <c r="KF111" s="76"/>
      <c r="KG111" s="76"/>
      <c r="KH111" s="76"/>
      <c r="KI111" s="76"/>
      <c r="KJ111" s="76"/>
      <c r="KK111" s="76"/>
      <c r="KL111" s="76"/>
      <c r="KM111" s="76"/>
      <c r="KN111" s="76"/>
      <c r="KO111" s="76"/>
      <c r="KP111" s="76"/>
      <c r="KQ111" s="76"/>
      <c r="KR111" s="76"/>
      <c r="KS111" s="76"/>
      <c r="KT111" s="76"/>
      <c r="KU111" s="76"/>
      <c r="KV111" s="76"/>
      <c r="KW111" s="76"/>
      <c r="KX111" s="76"/>
      <c r="KY111" s="76"/>
      <c r="KZ111" s="76"/>
      <c r="LA111" s="76"/>
      <c r="LB111" s="76"/>
      <c r="LC111" s="76"/>
      <c r="LD111" s="76"/>
      <c r="LE111" s="76"/>
      <c r="LF111" s="76"/>
      <c r="LG111" s="76"/>
      <c r="LH111" s="76"/>
      <c r="LI111" s="76"/>
      <c r="LJ111" s="76"/>
      <c r="LK111" s="76"/>
      <c r="LL111" s="76"/>
      <c r="LM111" s="76"/>
      <c r="LN111" s="76"/>
      <c r="LO111" s="76"/>
      <c r="LP111" s="76"/>
      <c r="LQ111" s="76"/>
      <c r="LR111" s="76"/>
      <c r="LS111" s="76"/>
      <c r="LT111" s="76"/>
      <c r="LU111" s="76"/>
      <c r="LV111" s="76"/>
      <c r="LW111" s="76"/>
      <c r="LX111" s="76"/>
      <c r="LY111" s="76"/>
      <c r="LZ111" s="76"/>
      <c r="MA111" s="76"/>
      <c r="MB111" s="76"/>
      <c r="MC111" s="76"/>
      <c r="MD111" s="76"/>
      <c r="ME111" s="76"/>
      <c r="MF111" s="76"/>
      <c r="MG111" s="76"/>
      <c r="MH111" s="76"/>
      <c r="MI111" s="76"/>
      <c r="MJ111" s="76"/>
      <c r="MK111" s="76"/>
      <c r="ML111" s="76"/>
      <c r="MM111" s="76"/>
      <c r="MN111" s="76"/>
      <c r="MO111" s="76"/>
      <c r="MP111" s="76"/>
      <c r="MQ111" s="76"/>
      <c r="MR111" s="76"/>
      <c r="MS111" s="76"/>
      <c r="MT111" s="76"/>
      <c r="MU111" s="76"/>
      <c r="MV111" s="76"/>
      <c r="MW111" s="76"/>
      <c r="MX111" s="76"/>
      <c r="MY111" s="76"/>
      <c r="MZ111" s="76"/>
      <c r="NA111" s="76"/>
      <c r="NB111" s="76"/>
      <c r="NC111" s="76"/>
      <c r="ND111" s="76"/>
      <c r="NE111" s="76"/>
      <c r="NF111" s="76"/>
      <c r="NG111" s="76"/>
      <c r="NH111" s="76"/>
      <c r="NI111" s="76"/>
      <c r="NJ111" s="76"/>
      <c r="NK111" s="76"/>
      <c r="NL111" s="76"/>
      <c r="NM111" s="76"/>
      <c r="NN111" s="76"/>
      <c r="NO111" s="76"/>
      <c r="NP111" s="76"/>
      <c r="NQ111" s="76"/>
      <c r="NR111" s="76"/>
      <c r="NS111" s="76"/>
      <c r="NT111" s="76"/>
      <c r="NU111" s="76"/>
      <c r="NV111" s="76"/>
      <c r="NW111" s="76"/>
      <c r="NX111" s="76"/>
      <c r="NY111" s="76"/>
      <c r="NZ111" s="76"/>
      <c r="OA111" s="76"/>
      <c r="OB111" s="76"/>
      <c r="OC111" s="76"/>
      <c r="OD111" s="76"/>
      <c r="OE111" s="76"/>
      <c r="OF111" s="76"/>
      <c r="OG111" s="76"/>
      <c r="OH111" s="76"/>
      <c r="OI111" s="76"/>
      <c r="OJ111" s="76"/>
      <c r="OK111" s="76"/>
      <c r="OL111" s="76"/>
      <c r="OM111" s="76"/>
      <c r="ON111" s="76"/>
      <c r="OO111" s="76"/>
      <c r="OP111" s="76"/>
      <c r="OQ111" s="76"/>
      <c r="OR111" s="76"/>
      <c r="OS111" s="76"/>
      <c r="OT111" s="76"/>
      <c r="OU111" s="76"/>
      <c r="OV111" s="76"/>
      <c r="OW111" s="76"/>
      <c r="OX111" s="76"/>
      <c r="OY111" s="76"/>
      <c r="OZ111" s="76"/>
      <c r="PA111" s="76"/>
      <c r="PB111" s="76"/>
      <c r="PC111" s="76"/>
      <c r="PD111" s="76"/>
      <c r="PE111" s="76"/>
      <c r="PF111" s="76"/>
      <c r="PG111" s="76"/>
      <c r="PH111" s="76"/>
      <c r="PI111" s="76"/>
      <c r="PJ111" s="76"/>
      <c r="PK111" s="76"/>
      <c r="PL111" s="76"/>
      <c r="PM111" s="76"/>
      <c r="PN111" s="76"/>
      <c r="PO111" s="76"/>
      <c r="PP111" s="76"/>
      <c r="PQ111" s="76"/>
      <c r="PR111" s="76"/>
      <c r="PS111" s="76"/>
      <c r="PT111" s="76"/>
      <c r="PU111" s="76"/>
      <c r="PV111" s="76"/>
      <c r="PW111" s="76"/>
      <c r="PX111" s="76"/>
      <c r="PY111" s="76"/>
      <c r="PZ111" s="76"/>
      <c r="QA111" s="76"/>
      <c r="QB111" s="76"/>
      <c r="QC111" s="76"/>
      <c r="QD111" s="76"/>
      <c r="QE111" s="76"/>
      <c r="QF111" s="76"/>
      <c r="QG111" s="76"/>
      <c r="QH111" s="76"/>
      <c r="QI111" s="76"/>
      <c r="QJ111" s="76"/>
      <c r="QK111" s="76"/>
      <c r="QL111" s="76"/>
      <c r="QM111" s="76"/>
      <c r="QN111" s="76"/>
      <c r="QO111" s="76"/>
      <c r="QP111" s="76"/>
      <c r="QQ111" s="76"/>
      <c r="QR111" s="76"/>
      <c r="QS111" s="76"/>
      <c r="QT111" s="76"/>
      <c r="QU111" s="76"/>
      <c r="QV111" s="76"/>
      <c r="QW111" s="76"/>
      <c r="QX111" s="76"/>
      <c r="QY111" s="76"/>
      <c r="QZ111" s="76"/>
      <c r="RA111" s="76"/>
      <c r="RB111" s="76"/>
      <c r="RC111" s="76"/>
      <c r="RD111" s="76"/>
      <c r="RE111" s="76"/>
      <c r="RF111" s="76"/>
      <c r="RG111" s="76"/>
      <c r="RH111" s="76"/>
      <c r="RI111" s="76"/>
      <c r="RJ111" s="76"/>
      <c r="RK111" s="76"/>
      <c r="RL111" s="76"/>
      <c r="RM111" s="76"/>
      <c r="RN111" s="76"/>
      <c r="RO111" s="76"/>
      <c r="RP111" s="76"/>
      <c r="RQ111" s="76"/>
      <c r="RR111" s="76"/>
      <c r="RS111" s="76"/>
      <c r="RT111" s="76"/>
      <c r="RU111" s="76"/>
      <c r="RV111" s="76"/>
      <c r="RW111" s="76"/>
      <c r="RX111" s="76"/>
      <c r="RY111" s="76"/>
      <c r="RZ111" s="76"/>
      <c r="SA111" s="76"/>
      <c r="SB111" s="76"/>
      <c r="SC111" s="76"/>
      <c r="SD111" s="76"/>
      <c r="SE111" s="76"/>
      <c r="SF111" s="76"/>
      <c r="SG111" s="76"/>
      <c r="SH111" s="76"/>
      <c r="SI111" s="76"/>
      <c r="SJ111" s="76"/>
      <c r="SK111" s="76"/>
      <c r="SL111" s="76"/>
      <c r="SM111" s="76"/>
      <c r="SN111" s="76"/>
      <c r="SO111" s="76"/>
      <c r="SP111" s="76"/>
      <c r="SQ111" s="76"/>
      <c r="SR111" s="76"/>
      <c r="SS111" s="76"/>
      <c r="ST111" s="76"/>
      <c r="SU111" s="76"/>
      <c r="SV111" s="76"/>
      <c r="SW111" s="76"/>
      <c r="SX111" s="76"/>
      <c r="SY111" s="76"/>
      <c r="SZ111" s="76"/>
      <c r="TA111" s="76"/>
      <c r="TB111" s="76"/>
      <c r="TC111" s="76"/>
      <c r="TD111" s="76"/>
      <c r="TE111" s="76"/>
      <c r="TF111" s="76"/>
      <c r="TG111" s="76"/>
      <c r="TH111" s="76"/>
      <c r="TI111" s="76"/>
      <c r="TJ111" s="76"/>
      <c r="TK111" s="76"/>
      <c r="TL111" s="76"/>
      <c r="TM111" s="76"/>
      <c r="TN111" s="76"/>
      <c r="TO111" s="76"/>
      <c r="TP111" s="76"/>
      <c r="TQ111" s="76"/>
      <c r="TR111" s="76"/>
      <c r="TS111" s="76"/>
      <c r="TT111" s="76"/>
      <c r="TU111" s="76"/>
      <c r="TV111" s="76"/>
      <c r="TW111" s="76"/>
      <c r="TX111" s="76"/>
      <c r="TY111" s="76"/>
      <c r="TZ111" s="76"/>
      <c r="UA111" s="76"/>
      <c r="UB111" s="76"/>
      <c r="UC111" s="76"/>
      <c r="UD111" s="76"/>
      <c r="UE111" s="76"/>
      <c r="UF111" s="76"/>
      <c r="UG111" s="76"/>
      <c r="UH111" s="76"/>
      <c r="UI111" s="76"/>
      <c r="UJ111" s="76"/>
      <c r="UK111" s="76"/>
      <c r="UL111" s="76"/>
      <c r="UM111" s="76"/>
      <c r="UN111" s="76"/>
      <c r="UO111" s="76"/>
      <c r="UP111" s="76"/>
      <c r="UQ111" s="76"/>
      <c r="UR111" s="76"/>
      <c r="US111" s="76"/>
      <c r="UT111" s="76"/>
      <c r="UU111" s="76"/>
      <c r="UV111" s="76"/>
      <c r="UW111" s="76"/>
      <c r="UX111" s="76"/>
      <c r="UY111" s="76"/>
      <c r="UZ111" s="76"/>
      <c r="VA111" s="76"/>
      <c r="VB111" s="76"/>
      <c r="VC111" s="76"/>
      <c r="VD111" s="76"/>
      <c r="VE111" s="76"/>
      <c r="VF111" s="76"/>
      <c r="VG111" s="76"/>
      <c r="VH111" s="76"/>
      <c r="VI111" s="76"/>
      <c r="VJ111" s="76"/>
      <c r="VK111" s="76"/>
      <c r="VL111" s="76"/>
      <c r="VM111" s="76"/>
      <c r="VN111" s="76"/>
      <c r="VO111" s="76"/>
      <c r="VP111" s="76"/>
      <c r="VQ111" s="76"/>
      <c r="VR111" s="76"/>
      <c r="VS111" s="76"/>
      <c r="VT111" s="76"/>
      <c r="VU111" s="76"/>
      <c r="VV111" s="76"/>
      <c r="VW111" s="76"/>
      <c r="VX111" s="76"/>
      <c r="VY111" s="76"/>
      <c r="VZ111" s="76"/>
      <c r="WA111" s="76"/>
      <c r="WB111" s="76"/>
      <c r="WC111" s="76"/>
      <c r="WD111" s="76"/>
      <c r="WE111" s="76"/>
      <c r="WF111" s="76"/>
      <c r="WG111" s="76"/>
      <c r="WH111" s="76"/>
      <c r="WI111" s="76"/>
      <c r="WJ111" s="76"/>
      <c r="WK111" s="76"/>
      <c r="WL111" s="76"/>
      <c r="WM111" s="76"/>
      <c r="WN111" s="76"/>
      <c r="WO111" s="76"/>
      <c r="WP111" s="76"/>
      <c r="WQ111" s="76"/>
      <c r="WR111" s="76"/>
      <c r="WS111" s="76"/>
      <c r="WT111" s="76"/>
      <c r="WU111" s="76"/>
      <c r="WV111" s="76"/>
      <c r="WW111" s="76"/>
      <c r="WX111" s="76"/>
      <c r="WY111" s="76"/>
      <c r="WZ111" s="76"/>
      <c r="XA111" s="76"/>
      <c r="XB111" s="76"/>
      <c r="XC111" s="76"/>
      <c r="XD111" s="76"/>
      <c r="XE111" s="76"/>
      <c r="XF111" s="76"/>
      <c r="XG111" s="76"/>
      <c r="XH111" s="76"/>
      <c r="XI111" s="76"/>
      <c r="XJ111" s="76"/>
      <c r="XK111" s="76"/>
      <c r="XL111" s="76"/>
      <c r="XM111" s="76"/>
      <c r="XN111" s="76"/>
      <c r="XO111" s="76"/>
      <c r="XP111" s="76"/>
      <c r="XQ111" s="76"/>
      <c r="XR111" s="76"/>
      <c r="XS111" s="76"/>
      <c r="XT111" s="76"/>
      <c r="XU111" s="76"/>
      <c r="XV111" s="76"/>
      <c r="XW111" s="76"/>
      <c r="XX111" s="76"/>
      <c r="XY111" s="76"/>
      <c r="XZ111" s="76"/>
      <c r="YA111" s="76"/>
      <c r="YB111" s="76"/>
      <c r="YC111" s="76"/>
      <c r="YD111" s="76"/>
      <c r="YE111" s="76"/>
      <c r="YF111" s="76"/>
      <c r="YG111" s="76"/>
      <c r="YH111" s="76"/>
      <c r="YI111" s="76"/>
      <c r="YJ111" s="76"/>
      <c r="YK111" s="76"/>
      <c r="YL111" s="76"/>
      <c r="YM111" s="76"/>
      <c r="YN111" s="76"/>
      <c r="YO111" s="76"/>
      <c r="YP111" s="76"/>
      <c r="YQ111" s="76"/>
      <c r="YR111" s="76"/>
      <c r="YS111" s="76"/>
      <c r="YT111" s="76"/>
      <c r="YU111" s="76"/>
      <c r="YV111" s="76"/>
      <c r="YW111" s="76"/>
      <c r="YX111" s="76"/>
      <c r="YY111" s="76"/>
      <c r="YZ111" s="76"/>
      <c r="ZA111" s="76"/>
      <c r="ZB111" s="76"/>
      <c r="ZC111" s="76"/>
      <c r="ZD111" s="76"/>
      <c r="ZE111" s="76"/>
      <c r="ZF111" s="76"/>
      <c r="ZG111" s="76"/>
      <c r="ZH111" s="76"/>
      <c r="ZI111" s="76"/>
      <c r="ZJ111" s="76"/>
      <c r="ZK111" s="76"/>
      <c r="ZL111" s="76"/>
      <c r="ZM111" s="76"/>
      <c r="ZN111" s="76"/>
      <c r="ZO111" s="76"/>
      <c r="ZP111" s="76"/>
      <c r="ZQ111" s="76"/>
      <c r="ZR111" s="76"/>
      <c r="ZS111" s="76"/>
      <c r="ZT111" s="76"/>
      <c r="ZU111" s="76"/>
      <c r="ZV111" s="76"/>
      <c r="ZW111" s="76"/>
      <c r="ZX111" s="76"/>
      <c r="ZY111" s="76"/>
      <c r="ZZ111" s="76"/>
      <c r="AAA111" s="76"/>
      <c r="AAB111" s="76"/>
      <c r="AAC111" s="76"/>
      <c r="AAD111" s="76"/>
      <c r="AAE111" s="76"/>
      <c r="AAF111" s="76"/>
      <c r="AAG111" s="76"/>
      <c r="AAH111" s="76"/>
      <c r="AAI111" s="76"/>
      <c r="AAJ111" s="76"/>
      <c r="AAK111" s="76"/>
      <c r="AAL111" s="76"/>
      <c r="AAM111" s="76"/>
      <c r="AAN111" s="76"/>
      <c r="AAO111" s="76"/>
      <c r="AAP111" s="76"/>
      <c r="AAQ111" s="76"/>
      <c r="AAR111" s="76"/>
      <c r="AAS111" s="76"/>
      <c r="AAT111" s="76"/>
      <c r="AAU111" s="76"/>
      <c r="AAV111" s="76"/>
      <c r="AAW111" s="76"/>
      <c r="AAX111" s="76"/>
      <c r="AAY111" s="76"/>
      <c r="AAZ111" s="76"/>
      <c r="ABA111" s="76"/>
      <c r="ABB111" s="76"/>
      <c r="ABC111" s="76"/>
      <c r="ABD111" s="76"/>
      <c r="ABE111" s="76"/>
      <c r="ABF111" s="76"/>
      <c r="ABG111" s="76"/>
      <c r="ABH111" s="76"/>
      <c r="ABI111" s="76"/>
      <c r="ABJ111" s="76"/>
      <c r="ABK111" s="76"/>
      <c r="ABL111" s="76"/>
      <c r="ABM111" s="76"/>
      <c r="ABN111" s="76"/>
      <c r="ABO111" s="76"/>
      <c r="ABP111" s="76"/>
      <c r="ABQ111" s="76"/>
      <c r="ABR111" s="76"/>
      <c r="ABS111" s="76"/>
      <c r="ABT111" s="76"/>
      <c r="ABU111" s="76"/>
      <c r="ABV111" s="76"/>
      <c r="ABW111" s="76"/>
      <c r="ABX111" s="76"/>
      <c r="ABY111" s="76"/>
      <c r="ABZ111" s="76"/>
      <c r="ACA111" s="76"/>
      <c r="ACB111" s="76"/>
      <c r="ACC111" s="76"/>
      <c r="ACD111" s="76"/>
      <c r="ACE111" s="76"/>
      <c r="ACF111" s="76"/>
      <c r="ACG111" s="76"/>
      <c r="ACH111" s="76"/>
      <c r="ACI111" s="76"/>
      <c r="ACJ111" s="76"/>
      <c r="ACK111" s="76"/>
      <c r="ACL111" s="76"/>
      <c r="ACM111" s="76"/>
      <c r="ACN111" s="76"/>
      <c r="ACO111" s="76"/>
      <c r="ACP111" s="76"/>
      <c r="ACQ111" s="76"/>
      <c r="ACR111" s="76"/>
      <c r="ACS111" s="76"/>
      <c r="ACT111" s="76"/>
      <c r="ACU111" s="76"/>
      <c r="ACV111" s="76"/>
      <c r="ACW111" s="76"/>
      <c r="ACX111" s="76"/>
      <c r="ACY111" s="76"/>
      <c r="ACZ111" s="76"/>
      <c r="ADA111" s="76"/>
      <c r="ADB111" s="76"/>
      <c r="ADC111" s="76"/>
      <c r="ADD111" s="76"/>
      <c r="ADE111" s="76"/>
      <c r="ADF111" s="76"/>
      <c r="ADG111" s="76"/>
      <c r="ADH111" s="76"/>
      <c r="ADI111" s="76"/>
      <c r="ADJ111" s="76"/>
      <c r="ADK111" s="76"/>
      <c r="ADL111" s="76"/>
      <c r="ADM111" s="76"/>
      <c r="ADN111" s="76"/>
      <c r="ADO111" s="76"/>
      <c r="ADP111" s="76"/>
      <c r="ADQ111" s="76"/>
      <c r="ADR111" s="76"/>
      <c r="ADS111" s="76"/>
      <c r="ADT111" s="76"/>
      <c r="ADU111" s="76"/>
      <c r="ADV111" s="76"/>
      <c r="ADW111" s="76"/>
      <c r="ADX111" s="76"/>
      <c r="ADY111" s="76"/>
      <c r="ADZ111" s="76"/>
      <c r="AEA111" s="76"/>
      <c r="AEB111" s="76"/>
      <c r="AEC111" s="76"/>
      <c r="AED111" s="76"/>
      <c r="AEE111" s="76"/>
      <c r="AEF111" s="76"/>
      <c r="AEG111" s="76"/>
      <c r="AEH111" s="76"/>
      <c r="AEI111" s="76"/>
      <c r="AEJ111" s="76"/>
      <c r="AEK111" s="76"/>
      <c r="AEL111" s="76"/>
      <c r="AEM111" s="76"/>
      <c r="AEN111" s="76"/>
      <c r="AEO111" s="76"/>
      <c r="AEP111" s="76"/>
      <c r="AEQ111" s="76"/>
      <c r="AER111" s="76"/>
      <c r="AES111" s="76"/>
      <c r="AET111" s="76"/>
      <c r="AEU111" s="76"/>
      <c r="AEV111" s="76"/>
      <c r="AEW111" s="76"/>
      <c r="AEX111" s="76"/>
      <c r="AEY111" s="76"/>
      <c r="AEZ111" s="76"/>
      <c r="AFA111" s="76"/>
      <c r="AFB111" s="76"/>
      <c r="AFC111" s="76"/>
      <c r="AFD111" s="76"/>
      <c r="AFE111" s="76"/>
      <c r="AFF111" s="76"/>
      <c r="AFG111" s="76"/>
      <c r="AFH111" s="76"/>
      <c r="AFI111" s="76"/>
      <c r="AFJ111" s="76"/>
      <c r="AFK111" s="76"/>
      <c r="AFL111" s="76"/>
      <c r="AFM111" s="76"/>
      <c r="AFN111" s="76"/>
      <c r="AFO111" s="76"/>
      <c r="AFP111" s="76"/>
      <c r="AFQ111" s="76"/>
      <c r="AFR111" s="76"/>
      <c r="AFS111" s="76"/>
      <c r="AFT111" s="76"/>
      <c r="AFU111" s="76"/>
      <c r="AFV111" s="76"/>
      <c r="AFW111" s="76"/>
      <c r="AFX111" s="76"/>
      <c r="AFY111" s="76"/>
      <c r="AFZ111" s="76"/>
      <c r="AGA111" s="76"/>
      <c r="AGB111" s="76"/>
      <c r="AGC111" s="76"/>
      <c r="AGD111" s="76"/>
      <c r="AGE111" s="76"/>
      <c r="AGF111" s="76"/>
      <c r="AGG111" s="76"/>
      <c r="AGH111" s="76"/>
      <c r="AGI111" s="76"/>
      <c r="AGJ111" s="76"/>
      <c r="AGK111" s="76"/>
      <c r="AGL111" s="76"/>
      <c r="AGM111" s="76"/>
      <c r="AGN111" s="76"/>
      <c r="AGO111" s="76"/>
      <c r="AGP111" s="76"/>
      <c r="AGQ111" s="76"/>
      <c r="AGR111" s="76"/>
      <c r="AGS111" s="76"/>
      <c r="AGT111" s="76"/>
      <c r="AGU111" s="76"/>
      <c r="AGV111" s="76"/>
      <c r="AGW111" s="76"/>
      <c r="AGX111" s="76"/>
      <c r="AGY111" s="76"/>
      <c r="AGZ111" s="76"/>
      <c r="AHA111" s="76"/>
      <c r="AHB111" s="76"/>
      <c r="AHC111" s="76"/>
      <c r="AHD111" s="76"/>
      <c r="AHE111" s="76"/>
      <c r="AHF111" s="76"/>
      <c r="AHG111" s="76"/>
      <c r="AHH111" s="76"/>
      <c r="AHI111" s="76"/>
      <c r="AHJ111" s="76"/>
      <c r="AHK111" s="76"/>
      <c r="AHL111" s="76"/>
      <c r="AHM111" s="76"/>
      <c r="AHN111" s="76"/>
      <c r="AHO111" s="76"/>
      <c r="AHP111" s="76"/>
      <c r="AHQ111" s="76"/>
      <c r="AHR111" s="76"/>
      <c r="AHS111" s="76"/>
      <c r="AHT111" s="76"/>
      <c r="AHU111" s="76"/>
      <c r="AHV111" s="76"/>
      <c r="AHW111" s="76"/>
      <c r="AHX111" s="76"/>
      <c r="AHY111" s="76"/>
      <c r="AHZ111" s="76"/>
      <c r="AIA111" s="76"/>
      <c r="AIB111" s="76"/>
      <c r="AIC111" s="76"/>
      <c r="AID111" s="76"/>
      <c r="AIE111" s="76"/>
      <c r="AIF111" s="76"/>
      <c r="AIG111" s="76"/>
      <c r="AIH111" s="76"/>
      <c r="AII111" s="76"/>
      <c r="AIJ111" s="76"/>
      <c r="AIK111" s="76"/>
      <c r="AIL111" s="76"/>
      <c r="AIM111" s="76"/>
      <c r="AIN111" s="76"/>
      <c r="AIO111" s="76"/>
      <c r="AIP111" s="76"/>
      <c r="AIQ111" s="76"/>
      <c r="AIR111" s="76"/>
      <c r="AIS111" s="76"/>
      <c r="AIT111" s="76"/>
      <c r="AIU111" s="76"/>
      <c r="AIV111" s="76"/>
      <c r="AIW111" s="76"/>
      <c r="AIX111" s="76"/>
      <c r="AIY111" s="76"/>
      <c r="AIZ111" s="76"/>
      <c r="AJA111" s="76"/>
      <c r="AJB111" s="76"/>
      <c r="AJC111" s="76"/>
      <c r="AJD111" s="76"/>
      <c r="AJE111" s="76"/>
      <c r="AJF111" s="76"/>
      <c r="AJG111" s="76"/>
      <c r="AJH111" s="76"/>
      <c r="AJI111" s="76"/>
      <c r="AJJ111" s="76"/>
      <c r="AJK111" s="76"/>
      <c r="AJL111" s="76"/>
      <c r="AJM111" s="76"/>
      <c r="AJN111" s="76"/>
      <c r="AJO111" s="76"/>
      <c r="AJP111" s="76"/>
      <c r="AJQ111" s="76"/>
      <c r="AJR111" s="76"/>
      <c r="AJS111" s="76"/>
      <c r="AJT111" s="76"/>
      <c r="AJU111" s="76"/>
      <c r="AJV111" s="76"/>
      <c r="AJW111" s="76"/>
      <c r="AJX111" s="76"/>
      <c r="AJY111" s="76"/>
      <c r="AJZ111" s="76"/>
      <c r="AKA111" s="76"/>
      <c r="AKB111" s="76"/>
      <c r="AKC111" s="76"/>
      <c r="AKD111" s="76"/>
      <c r="AKE111" s="76"/>
      <c r="AKF111" s="76"/>
      <c r="AKG111" s="76"/>
      <c r="AKH111" s="76"/>
      <c r="AKI111" s="76"/>
      <c r="AKJ111" s="76"/>
      <c r="AKK111" s="76"/>
      <c r="AKL111" s="76"/>
      <c r="AKM111" s="76"/>
      <c r="AKN111" s="76"/>
      <c r="AKO111" s="76"/>
      <c r="AKP111" s="76"/>
      <c r="AKQ111" s="76"/>
      <c r="AKR111" s="76"/>
      <c r="AKS111" s="76"/>
      <c r="AKT111" s="76"/>
      <c r="AKU111" s="76"/>
      <c r="AKV111" s="76"/>
      <c r="AKW111" s="76"/>
      <c r="AKX111" s="76"/>
      <c r="AKY111" s="76"/>
      <c r="AKZ111" s="76"/>
      <c r="ALA111" s="76"/>
      <c r="ALB111" s="76"/>
      <c r="ALC111" s="76"/>
      <c r="ALD111" s="76"/>
      <c r="ALE111" s="76"/>
      <c r="ALF111" s="76"/>
      <c r="ALG111" s="76"/>
      <c r="ALH111" s="76"/>
      <c r="ALI111" s="76"/>
      <c r="ALJ111" s="76"/>
      <c r="ALK111" s="76"/>
      <c r="ALL111" s="76"/>
      <c r="ALM111" s="76"/>
      <c r="ALN111" s="76"/>
      <c r="ALO111" s="76"/>
      <c r="ALP111" s="76"/>
      <c r="ALQ111" s="76"/>
      <c r="ALR111" s="76"/>
      <c r="ALS111" s="76"/>
      <c r="ALT111" s="76"/>
      <c r="ALU111" s="76"/>
      <c r="ALV111" s="76"/>
      <c r="ALW111" s="76"/>
      <c r="ALX111" s="76"/>
      <c r="ALY111" s="76"/>
      <c r="ALZ111" s="76"/>
      <c r="AMA111" s="76"/>
      <c r="AMB111" s="76"/>
      <c r="AMC111" s="76"/>
      <c r="AMD111" s="76"/>
      <c r="AME111" s="76"/>
      <c r="AMF111" s="76"/>
      <c r="AMG111" s="76"/>
      <c r="AMH111" s="76"/>
      <c r="AMI111" s="76"/>
      <c r="AMJ111" s="77"/>
    </row>
    <row r="112" spans="1:1024" s="3" customFormat="1" ht="15" customHeight="1">
      <c r="A112" s="22">
        <v>5</v>
      </c>
      <c r="B112" s="200" t="s">
        <v>170</v>
      </c>
      <c r="C112" s="200"/>
      <c r="D112" s="200"/>
      <c r="E112" s="200"/>
      <c r="F112" s="200"/>
      <c r="G112" s="200"/>
      <c r="H112" s="201" t="s">
        <v>47</v>
      </c>
      <c r="I112" s="201"/>
      <c r="J112" s="57"/>
      <c r="K112" s="80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  <c r="HZ112" s="76"/>
      <c r="IA112" s="76"/>
      <c r="IB112" s="76"/>
      <c r="IC112" s="76"/>
      <c r="ID112" s="76"/>
      <c r="IE112" s="76"/>
      <c r="IF112" s="76"/>
      <c r="IG112" s="76"/>
      <c r="IH112" s="76"/>
      <c r="II112" s="76"/>
      <c r="IJ112" s="76"/>
      <c r="IK112" s="76"/>
      <c r="IL112" s="76"/>
      <c r="IM112" s="76"/>
      <c r="IN112" s="76"/>
      <c r="IO112" s="76"/>
      <c r="IP112" s="76"/>
      <c r="IQ112" s="76"/>
      <c r="IR112" s="76"/>
      <c r="IS112" s="76"/>
      <c r="IT112" s="76"/>
      <c r="IU112" s="76"/>
      <c r="IV112" s="76"/>
      <c r="IW112" s="76"/>
      <c r="IX112" s="76"/>
      <c r="IY112" s="76"/>
      <c r="IZ112" s="76"/>
      <c r="JA112" s="76"/>
      <c r="JB112" s="76"/>
      <c r="JC112" s="76"/>
      <c r="JD112" s="76"/>
      <c r="JE112" s="76"/>
      <c r="JF112" s="76"/>
      <c r="JG112" s="76"/>
      <c r="JH112" s="76"/>
      <c r="JI112" s="76"/>
      <c r="JJ112" s="76"/>
      <c r="JK112" s="76"/>
      <c r="JL112" s="76"/>
      <c r="JM112" s="76"/>
      <c r="JN112" s="76"/>
      <c r="JO112" s="76"/>
      <c r="JP112" s="76"/>
      <c r="JQ112" s="76"/>
      <c r="JR112" s="76"/>
      <c r="JS112" s="76"/>
      <c r="JT112" s="76"/>
      <c r="JU112" s="76"/>
      <c r="JV112" s="76"/>
      <c r="JW112" s="76"/>
      <c r="JX112" s="76"/>
      <c r="JY112" s="76"/>
      <c r="JZ112" s="76"/>
      <c r="KA112" s="76"/>
      <c r="KB112" s="76"/>
      <c r="KC112" s="76"/>
      <c r="KD112" s="76"/>
      <c r="KE112" s="76"/>
      <c r="KF112" s="76"/>
      <c r="KG112" s="76"/>
      <c r="KH112" s="76"/>
      <c r="KI112" s="76"/>
      <c r="KJ112" s="76"/>
      <c r="KK112" s="76"/>
      <c r="KL112" s="76"/>
      <c r="KM112" s="76"/>
      <c r="KN112" s="76"/>
      <c r="KO112" s="76"/>
      <c r="KP112" s="76"/>
      <c r="KQ112" s="76"/>
      <c r="KR112" s="76"/>
      <c r="KS112" s="76"/>
      <c r="KT112" s="76"/>
      <c r="KU112" s="76"/>
      <c r="KV112" s="76"/>
      <c r="KW112" s="76"/>
      <c r="KX112" s="76"/>
      <c r="KY112" s="76"/>
      <c r="KZ112" s="76"/>
      <c r="LA112" s="76"/>
      <c r="LB112" s="76"/>
      <c r="LC112" s="76"/>
      <c r="LD112" s="76"/>
      <c r="LE112" s="76"/>
      <c r="LF112" s="76"/>
      <c r="LG112" s="76"/>
      <c r="LH112" s="76"/>
      <c r="LI112" s="76"/>
      <c r="LJ112" s="76"/>
      <c r="LK112" s="76"/>
      <c r="LL112" s="76"/>
      <c r="LM112" s="76"/>
      <c r="LN112" s="76"/>
      <c r="LO112" s="76"/>
      <c r="LP112" s="76"/>
      <c r="LQ112" s="76"/>
      <c r="LR112" s="76"/>
      <c r="LS112" s="76"/>
      <c r="LT112" s="76"/>
      <c r="LU112" s="76"/>
      <c r="LV112" s="76"/>
      <c r="LW112" s="76"/>
      <c r="LX112" s="76"/>
      <c r="LY112" s="76"/>
      <c r="LZ112" s="76"/>
      <c r="MA112" s="76"/>
      <c r="MB112" s="76"/>
      <c r="MC112" s="76"/>
      <c r="MD112" s="76"/>
      <c r="ME112" s="76"/>
      <c r="MF112" s="76"/>
      <c r="MG112" s="76"/>
      <c r="MH112" s="76"/>
      <c r="MI112" s="76"/>
      <c r="MJ112" s="76"/>
      <c r="MK112" s="76"/>
      <c r="ML112" s="76"/>
      <c r="MM112" s="76"/>
      <c r="MN112" s="76"/>
      <c r="MO112" s="76"/>
      <c r="MP112" s="76"/>
      <c r="MQ112" s="76"/>
      <c r="MR112" s="76"/>
      <c r="MS112" s="76"/>
      <c r="MT112" s="76"/>
      <c r="MU112" s="76"/>
      <c r="MV112" s="76"/>
      <c r="MW112" s="76"/>
      <c r="MX112" s="76"/>
      <c r="MY112" s="76"/>
      <c r="MZ112" s="76"/>
      <c r="NA112" s="76"/>
      <c r="NB112" s="76"/>
      <c r="NC112" s="76"/>
      <c r="ND112" s="76"/>
      <c r="NE112" s="76"/>
      <c r="NF112" s="76"/>
      <c r="NG112" s="76"/>
      <c r="NH112" s="76"/>
      <c r="NI112" s="76"/>
      <c r="NJ112" s="76"/>
      <c r="NK112" s="76"/>
      <c r="NL112" s="76"/>
      <c r="NM112" s="76"/>
      <c r="NN112" s="76"/>
      <c r="NO112" s="76"/>
      <c r="NP112" s="76"/>
      <c r="NQ112" s="76"/>
      <c r="NR112" s="76"/>
      <c r="NS112" s="76"/>
      <c r="NT112" s="76"/>
      <c r="NU112" s="76"/>
      <c r="NV112" s="76"/>
      <c r="NW112" s="76"/>
      <c r="NX112" s="76"/>
      <c r="NY112" s="76"/>
      <c r="NZ112" s="76"/>
      <c r="OA112" s="76"/>
      <c r="OB112" s="76"/>
      <c r="OC112" s="76"/>
      <c r="OD112" s="76"/>
      <c r="OE112" s="76"/>
      <c r="OF112" s="76"/>
      <c r="OG112" s="76"/>
      <c r="OH112" s="76"/>
      <c r="OI112" s="76"/>
      <c r="OJ112" s="76"/>
      <c r="OK112" s="76"/>
      <c r="OL112" s="76"/>
      <c r="OM112" s="76"/>
      <c r="ON112" s="76"/>
      <c r="OO112" s="76"/>
      <c r="OP112" s="76"/>
      <c r="OQ112" s="76"/>
      <c r="OR112" s="76"/>
      <c r="OS112" s="76"/>
      <c r="OT112" s="76"/>
      <c r="OU112" s="76"/>
      <c r="OV112" s="76"/>
      <c r="OW112" s="76"/>
      <c r="OX112" s="76"/>
      <c r="OY112" s="76"/>
      <c r="OZ112" s="76"/>
      <c r="PA112" s="76"/>
      <c r="PB112" s="76"/>
      <c r="PC112" s="76"/>
      <c r="PD112" s="76"/>
      <c r="PE112" s="76"/>
      <c r="PF112" s="76"/>
      <c r="PG112" s="76"/>
      <c r="PH112" s="76"/>
      <c r="PI112" s="76"/>
      <c r="PJ112" s="76"/>
      <c r="PK112" s="76"/>
      <c r="PL112" s="76"/>
      <c r="PM112" s="76"/>
      <c r="PN112" s="76"/>
      <c r="PO112" s="76"/>
      <c r="PP112" s="76"/>
      <c r="PQ112" s="76"/>
      <c r="PR112" s="76"/>
      <c r="PS112" s="76"/>
      <c r="PT112" s="76"/>
      <c r="PU112" s="76"/>
      <c r="PV112" s="76"/>
      <c r="PW112" s="76"/>
      <c r="PX112" s="76"/>
      <c r="PY112" s="76"/>
      <c r="PZ112" s="76"/>
      <c r="QA112" s="76"/>
      <c r="QB112" s="76"/>
      <c r="QC112" s="76"/>
      <c r="QD112" s="76"/>
      <c r="QE112" s="76"/>
      <c r="QF112" s="76"/>
      <c r="QG112" s="76"/>
      <c r="QH112" s="76"/>
      <c r="QI112" s="76"/>
      <c r="QJ112" s="76"/>
      <c r="QK112" s="76"/>
      <c r="QL112" s="76"/>
      <c r="QM112" s="76"/>
      <c r="QN112" s="76"/>
      <c r="QO112" s="76"/>
      <c r="QP112" s="76"/>
      <c r="QQ112" s="76"/>
      <c r="QR112" s="76"/>
      <c r="QS112" s="76"/>
      <c r="QT112" s="76"/>
      <c r="QU112" s="76"/>
      <c r="QV112" s="76"/>
      <c r="QW112" s="76"/>
      <c r="QX112" s="76"/>
      <c r="QY112" s="76"/>
      <c r="QZ112" s="76"/>
      <c r="RA112" s="76"/>
      <c r="RB112" s="76"/>
      <c r="RC112" s="76"/>
      <c r="RD112" s="76"/>
      <c r="RE112" s="76"/>
      <c r="RF112" s="76"/>
      <c r="RG112" s="76"/>
      <c r="RH112" s="76"/>
      <c r="RI112" s="76"/>
      <c r="RJ112" s="76"/>
      <c r="RK112" s="76"/>
      <c r="RL112" s="76"/>
      <c r="RM112" s="76"/>
      <c r="RN112" s="76"/>
      <c r="RO112" s="76"/>
      <c r="RP112" s="76"/>
      <c r="RQ112" s="76"/>
      <c r="RR112" s="76"/>
      <c r="RS112" s="76"/>
      <c r="RT112" s="76"/>
      <c r="RU112" s="76"/>
      <c r="RV112" s="76"/>
      <c r="RW112" s="76"/>
      <c r="RX112" s="76"/>
      <c r="RY112" s="76"/>
      <c r="RZ112" s="76"/>
      <c r="SA112" s="76"/>
      <c r="SB112" s="76"/>
      <c r="SC112" s="76"/>
      <c r="SD112" s="76"/>
      <c r="SE112" s="76"/>
      <c r="SF112" s="76"/>
      <c r="SG112" s="76"/>
      <c r="SH112" s="76"/>
      <c r="SI112" s="76"/>
      <c r="SJ112" s="76"/>
      <c r="SK112" s="76"/>
      <c r="SL112" s="76"/>
      <c r="SM112" s="76"/>
      <c r="SN112" s="76"/>
      <c r="SO112" s="76"/>
      <c r="SP112" s="76"/>
      <c r="SQ112" s="76"/>
      <c r="SR112" s="76"/>
      <c r="SS112" s="76"/>
      <c r="ST112" s="76"/>
      <c r="SU112" s="76"/>
      <c r="SV112" s="76"/>
      <c r="SW112" s="76"/>
      <c r="SX112" s="76"/>
      <c r="SY112" s="76"/>
      <c r="SZ112" s="76"/>
      <c r="TA112" s="76"/>
      <c r="TB112" s="76"/>
      <c r="TC112" s="76"/>
      <c r="TD112" s="76"/>
      <c r="TE112" s="76"/>
      <c r="TF112" s="76"/>
      <c r="TG112" s="76"/>
      <c r="TH112" s="76"/>
      <c r="TI112" s="76"/>
      <c r="TJ112" s="76"/>
      <c r="TK112" s="76"/>
      <c r="TL112" s="76"/>
      <c r="TM112" s="76"/>
      <c r="TN112" s="76"/>
      <c r="TO112" s="76"/>
      <c r="TP112" s="76"/>
      <c r="TQ112" s="76"/>
      <c r="TR112" s="76"/>
      <c r="TS112" s="76"/>
      <c r="TT112" s="76"/>
      <c r="TU112" s="76"/>
      <c r="TV112" s="76"/>
      <c r="TW112" s="76"/>
      <c r="TX112" s="76"/>
      <c r="TY112" s="76"/>
      <c r="TZ112" s="76"/>
      <c r="UA112" s="76"/>
      <c r="UB112" s="76"/>
      <c r="UC112" s="76"/>
      <c r="UD112" s="76"/>
      <c r="UE112" s="76"/>
      <c r="UF112" s="76"/>
      <c r="UG112" s="76"/>
      <c r="UH112" s="76"/>
      <c r="UI112" s="76"/>
      <c r="UJ112" s="76"/>
      <c r="UK112" s="76"/>
      <c r="UL112" s="76"/>
      <c r="UM112" s="76"/>
      <c r="UN112" s="76"/>
      <c r="UO112" s="76"/>
      <c r="UP112" s="76"/>
      <c r="UQ112" s="76"/>
      <c r="UR112" s="76"/>
      <c r="US112" s="76"/>
      <c r="UT112" s="76"/>
      <c r="UU112" s="76"/>
      <c r="UV112" s="76"/>
      <c r="UW112" s="76"/>
      <c r="UX112" s="76"/>
      <c r="UY112" s="76"/>
      <c r="UZ112" s="76"/>
      <c r="VA112" s="76"/>
      <c r="VB112" s="76"/>
      <c r="VC112" s="76"/>
      <c r="VD112" s="76"/>
      <c r="VE112" s="76"/>
      <c r="VF112" s="76"/>
      <c r="VG112" s="76"/>
      <c r="VH112" s="76"/>
      <c r="VI112" s="76"/>
      <c r="VJ112" s="76"/>
      <c r="VK112" s="76"/>
      <c r="VL112" s="76"/>
      <c r="VM112" s="76"/>
      <c r="VN112" s="76"/>
      <c r="VO112" s="76"/>
      <c r="VP112" s="76"/>
      <c r="VQ112" s="76"/>
      <c r="VR112" s="76"/>
      <c r="VS112" s="76"/>
      <c r="VT112" s="76"/>
      <c r="VU112" s="76"/>
      <c r="VV112" s="76"/>
      <c r="VW112" s="76"/>
      <c r="VX112" s="76"/>
      <c r="VY112" s="76"/>
      <c r="VZ112" s="76"/>
      <c r="WA112" s="76"/>
      <c r="WB112" s="76"/>
      <c r="WC112" s="76"/>
      <c r="WD112" s="76"/>
      <c r="WE112" s="76"/>
      <c r="WF112" s="76"/>
      <c r="WG112" s="76"/>
      <c r="WH112" s="76"/>
      <c r="WI112" s="76"/>
      <c r="WJ112" s="76"/>
      <c r="WK112" s="76"/>
      <c r="WL112" s="76"/>
      <c r="WM112" s="76"/>
      <c r="WN112" s="76"/>
      <c r="WO112" s="76"/>
      <c r="WP112" s="76"/>
      <c r="WQ112" s="76"/>
      <c r="WR112" s="76"/>
      <c r="WS112" s="76"/>
      <c r="WT112" s="76"/>
      <c r="WU112" s="76"/>
      <c r="WV112" s="76"/>
      <c r="WW112" s="76"/>
      <c r="WX112" s="76"/>
      <c r="WY112" s="76"/>
      <c r="WZ112" s="76"/>
      <c r="XA112" s="76"/>
      <c r="XB112" s="76"/>
      <c r="XC112" s="76"/>
      <c r="XD112" s="76"/>
      <c r="XE112" s="76"/>
      <c r="XF112" s="76"/>
      <c r="XG112" s="76"/>
      <c r="XH112" s="76"/>
      <c r="XI112" s="76"/>
      <c r="XJ112" s="76"/>
      <c r="XK112" s="76"/>
      <c r="XL112" s="76"/>
      <c r="XM112" s="76"/>
      <c r="XN112" s="76"/>
      <c r="XO112" s="76"/>
      <c r="XP112" s="76"/>
      <c r="XQ112" s="76"/>
      <c r="XR112" s="76"/>
      <c r="XS112" s="76"/>
      <c r="XT112" s="76"/>
      <c r="XU112" s="76"/>
      <c r="XV112" s="76"/>
      <c r="XW112" s="76"/>
      <c r="XX112" s="76"/>
      <c r="XY112" s="76"/>
      <c r="XZ112" s="76"/>
      <c r="YA112" s="76"/>
      <c r="YB112" s="76"/>
      <c r="YC112" s="76"/>
      <c r="YD112" s="76"/>
      <c r="YE112" s="76"/>
      <c r="YF112" s="76"/>
      <c r="YG112" s="76"/>
      <c r="YH112" s="76"/>
      <c r="YI112" s="76"/>
      <c r="YJ112" s="76"/>
      <c r="YK112" s="76"/>
      <c r="YL112" s="76"/>
      <c r="YM112" s="76"/>
      <c r="YN112" s="76"/>
      <c r="YO112" s="76"/>
      <c r="YP112" s="76"/>
      <c r="YQ112" s="76"/>
      <c r="YR112" s="76"/>
      <c r="YS112" s="76"/>
      <c r="YT112" s="76"/>
      <c r="YU112" s="76"/>
      <c r="YV112" s="76"/>
      <c r="YW112" s="76"/>
      <c r="YX112" s="76"/>
      <c r="YY112" s="76"/>
      <c r="YZ112" s="76"/>
      <c r="ZA112" s="76"/>
      <c r="ZB112" s="76"/>
      <c r="ZC112" s="76"/>
      <c r="ZD112" s="76"/>
      <c r="ZE112" s="76"/>
      <c r="ZF112" s="76"/>
      <c r="ZG112" s="76"/>
      <c r="ZH112" s="76"/>
      <c r="ZI112" s="76"/>
      <c r="ZJ112" s="76"/>
      <c r="ZK112" s="76"/>
      <c r="ZL112" s="76"/>
      <c r="ZM112" s="76"/>
      <c r="ZN112" s="76"/>
      <c r="ZO112" s="76"/>
      <c r="ZP112" s="76"/>
      <c r="ZQ112" s="76"/>
      <c r="ZR112" s="76"/>
      <c r="ZS112" s="76"/>
      <c r="ZT112" s="76"/>
      <c r="ZU112" s="76"/>
      <c r="ZV112" s="76"/>
      <c r="ZW112" s="76"/>
      <c r="ZX112" s="76"/>
      <c r="ZY112" s="76"/>
      <c r="ZZ112" s="76"/>
      <c r="AAA112" s="76"/>
      <c r="AAB112" s="76"/>
      <c r="AAC112" s="76"/>
      <c r="AAD112" s="76"/>
      <c r="AAE112" s="76"/>
      <c r="AAF112" s="76"/>
      <c r="AAG112" s="76"/>
      <c r="AAH112" s="76"/>
      <c r="AAI112" s="76"/>
      <c r="AAJ112" s="76"/>
      <c r="AAK112" s="76"/>
      <c r="AAL112" s="76"/>
      <c r="AAM112" s="76"/>
      <c r="AAN112" s="76"/>
      <c r="AAO112" s="76"/>
      <c r="AAP112" s="76"/>
      <c r="AAQ112" s="76"/>
      <c r="AAR112" s="76"/>
      <c r="AAS112" s="76"/>
      <c r="AAT112" s="76"/>
      <c r="AAU112" s="76"/>
      <c r="AAV112" s="76"/>
      <c r="AAW112" s="76"/>
      <c r="AAX112" s="76"/>
      <c r="AAY112" s="76"/>
      <c r="AAZ112" s="76"/>
      <c r="ABA112" s="76"/>
      <c r="ABB112" s="76"/>
      <c r="ABC112" s="76"/>
      <c r="ABD112" s="76"/>
      <c r="ABE112" s="76"/>
      <c r="ABF112" s="76"/>
      <c r="ABG112" s="76"/>
      <c r="ABH112" s="76"/>
      <c r="ABI112" s="76"/>
      <c r="ABJ112" s="76"/>
      <c r="ABK112" s="76"/>
      <c r="ABL112" s="76"/>
      <c r="ABM112" s="76"/>
      <c r="ABN112" s="76"/>
      <c r="ABO112" s="76"/>
      <c r="ABP112" s="76"/>
      <c r="ABQ112" s="76"/>
      <c r="ABR112" s="76"/>
      <c r="ABS112" s="76"/>
      <c r="ABT112" s="76"/>
      <c r="ABU112" s="76"/>
      <c r="ABV112" s="76"/>
      <c r="ABW112" s="76"/>
      <c r="ABX112" s="76"/>
      <c r="ABY112" s="76"/>
      <c r="ABZ112" s="76"/>
      <c r="ACA112" s="76"/>
      <c r="ACB112" s="76"/>
      <c r="ACC112" s="76"/>
      <c r="ACD112" s="76"/>
      <c r="ACE112" s="76"/>
      <c r="ACF112" s="76"/>
      <c r="ACG112" s="76"/>
      <c r="ACH112" s="76"/>
      <c r="ACI112" s="76"/>
      <c r="ACJ112" s="76"/>
      <c r="ACK112" s="76"/>
      <c r="ACL112" s="76"/>
      <c r="ACM112" s="76"/>
      <c r="ACN112" s="76"/>
      <c r="ACO112" s="76"/>
      <c r="ACP112" s="76"/>
      <c r="ACQ112" s="76"/>
      <c r="ACR112" s="76"/>
      <c r="ACS112" s="76"/>
      <c r="ACT112" s="76"/>
      <c r="ACU112" s="76"/>
      <c r="ACV112" s="76"/>
      <c r="ACW112" s="76"/>
      <c r="ACX112" s="76"/>
      <c r="ACY112" s="76"/>
      <c r="ACZ112" s="76"/>
      <c r="ADA112" s="76"/>
      <c r="ADB112" s="76"/>
      <c r="ADC112" s="76"/>
      <c r="ADD112" s="76"/>
      <c r="ADE112" s="76"/>
      <c r="ADF112" s="76"/>
      <c r="ADG112" s="76"/>
      <c r="ADH112" s="76"/>
      <c r="ADI112" s="76"/>
      <c r="ADJ112" s="76"/>
      <c r="ADK112" s="76"/>
      <c r="ADL112" s="76"/>
      <c r="ADM112" s="76"/>
      <c r="ADN112" s="76"/>
      <c r="ADO112" s="76"/>
      <c r="ADP112" s="76"/>
      <c r="ADQ112" s="76"/>
      <c r="ADR112" s="76"/>
      <c r="ADS112" s="76"/>
      <c r="ADT112" s="76"/>
      <c r="ADU112" s="76"/>
      <c r="ADV112" s="76"/>
      <c r="ADW112" s="76"/>
      <c r="ADX112" s="76"/>
      <c r="ADY112" s="76"/>
      <c r="ADZ112" s="76"/>
      <c r="AEA112" s="76"/>
      <c r="AEB112" s="76"/>
      <c r="AEC112" s="76"/>
      <c r="AED112" s="76"/>
      <c r="AEE112" s="76"/>
      <c r="AEF112" s="76"/>
      <c r="AEG112" s="76"/>
      <c r="AEH112" s="76"/>
      <c r="AEI112" s="76"/>
      <c r="AEJ112" s="76"/>
      <c r="AEK112" s="76"/>
      <c r="AEL112" s="76"/>
      <c r="AEM112" s="76"/>
      <c r="AEN112" s="76"/>
      <c r="AEO112" s="76"/>
      <c r="AEP112" s="76"/>
      <c r="AEQ112" s="76"/>
      <c r="AER112" s="76"/>
      <c r="AES112" s="76"/>
      <c r="AET112" s="76"/>
      <c r="AEU112" s="76"/>
      <c r="AEV112" s="76"/>
      <c r="AEW112" s="76"/>
      <c r="AEX112" s="76"/>
      <c r="AEY112" s="76"/>
      <c r="AEZ112" s="76"/>
      <c r="AFA112" s="76"/>
      <c r="AFB112" s="76"/>
      <c r="AFC112" s="76"/>
      <c r="AFD112" s="76"/>
      <c r="AFE112" s="76"/>
      <c r="AFF112" s="76"/>
      <c r="AFG112" s="76"/>
      <c r="AFH112" s="76"/>
      <c r="AFI112" s="76"/>
      <c r="AFJ112" s="76"/>
      <c r="AFK112" s="76"/>
      <c r="AFL112" s="76"/>
      <c r="AFM112" s="76"/>
      <c r="AFN112" s="76"/>
      <c r="AFO112" s="76"/>
      <c r="AFP112" s="76"/>
      <c r="AFQ112" s="76"/>
      <c r="AFR112" s="76"/>
      <c r="AFS112" s="76"/>
      <c r="AFT112" s="76"/>
      <c r="AFU112" s="76"/>
      <c r="AFV112" s="76"/>
      <c r="AFW112" s="76"/>
      <c r="AFX112" s="76"/>
      <c r="AFY112" s="76"/>
      <c r="AFZ112" s="76"/>
      <c r="AGA112" s="76"/>
      <c r="AGB112" s="76"/>
      <c r="AGC112" s="76"/>
      <c r="AGD112" s="76"/>
      <c r="AGE112" s="76"/>
      <c r="AGF112" s="76"/>
      <c r="AGG112" s="76"/>
      <c r="AGH112" s="76"/>
      <c r="AGI112" s="76"/>
      <c r="AGJ112" s="76"/>
      <c r="AGK112" s="76"/>
      <c r="AGL112" s="76"/>
      <c r="AGM112" s="76"/>
      <c r="AGN112" s="76"/>
      <c r="AGO112" s="76"/>
      <c r="AGP112" s="76"/>
      <c r="AGQ112" s="76"/>
      <c r="AGR112" s="76"/>
      <c r="AGS112" s="76"/>
      <c r="AGT112" s="76"/>
      <c r="AGU112" s="76"/>
      <c r="AGV112" s="76"/>
      <c r="AGW112" s="76"/>
      <c r="AGX112" s="76"/>
      <c r="AGY112" s="76"/>
      <c r="AGZ112" s="76"/>
      <c r="AHA112" s="76"/>
      <c r="AHB112" s="76"/>
      <c r="AHC112" s="76"/>
      <c r="AHD112" s="76"/>
      <c r="AHE112" s="76"/>
      <c r="AHF112" s="76"/>
      <c r="AHG112" s="76"/>
      <c r="AHH112" s="76"/>
      <c r="AHI112" s="76"/>
      <c r="AHJ112" s="76"/>
      <c r="AHK112" s="76"/>
      <c r="AHL112" s="76"/>
      <c r="AHM112" s="76"/>
      <c r="AHN112" s="76"/>
      <c r="AHO112" s="76"/>
      <c r="AHP112" s="76"/>
      <c r="AHQ112" s="76"/>
      <c r="AHR112" s="76"/>
      <c r="AHS112" s="76"/>
      <c r="AHT112" s="76"/>
      <c r="AHU112" s="76"/>
      <c r="AHV112" s="76"/>
      <c r="AHW112" s="76"/>
      <c r="AHX112" s="76"/>
      <c r="AHY112" s="76"/>
      <c r="AHZ112" s="76"/>
      <c r="AIA112" s="76"/>
      <c r="AIB112" s="76"/>
      <c r="AIC112" s="76"/>
      <c r="AID112" s="76"/>
      <c r="AIE112" s="76"/>
      <c r="AIF112" s="76"/>
      <c r="AIG112" s="76"/>
      <c r="AIH112" s="76"/>
      <c r="AII112" s="76"/>
      <c r="AIJ112" s="76"/>
      <c r="AIK112" s="76"/>
      <c r="AIL112" s="76"/>
      <c r="AIM112" s="76"/>
      <c r="AIN112" s="76"/>
      <c r="AIO112" s="76"/>
      <c r="AIP112" s="76"/>
      <c r="AIQ112" s="76"/>
      <c r="AIR112" s="76"/>
      <c r="AIS112" s="76"/>
      <c r="AIT112" s="76"/>
      <c r="AIU112" s="76"/>
      <c r="AIV112" s="76"/>
      <c r="AIW112" s="76"/>
      <c r="AIX112" s="76"/>
      <c r="AIY112" s="76"/>
      <c r="AIZ112" s="76"/>
      <c r="AJA112" s="76"/>
      <c r="AJB112" s="76"/>
      <c r="AJC112" s="76"/>
      <c r="AJD112" s="76"/>
      <c r="AJE112" s="76"/>
      <c r="AJF112" s="76"/>
      <c r="AJG112" s="76"/>
      <c r="AJH112" s="76"/>
      <c r="AJI112" s="76"/>
      <c r="AJJ112" s="76"/>
      <c r="AJK112" s="76"/>
      <c r="AJL112" s="76"/>
      <c r="AJM112" s="76"/>
      <c r="AJN112" s="76"/>
      <c r="AJO112" s="76"/>
      <c r="AJP112" s="76"/>
      <c r="AJQ112" s="76"/>
      <c r="AJR112" s="76"/>
      <c r="AJS112" s="76"/>
      <c r="AJT112" s="76"/>
      <c r="AJU112" s="76"/>
      <c r="AJV112" s="76"/>
      <c r="AJW112" s="76"/>
      <c r="AJX112" s="76"/>
      <c r="AJY112" s="76"/>
      <c r="AJZ112" s="76"/>
      <c r="AKA112" s="76"/>
      <c r="AKB112" s="76"/>
      <c r="AKC112" s="76"/>
      <c r="AKD112" s="76"/>
      <c r="AKE112" s="76"/>
      <c r="AKF112" s="76"/>
      <c r="AKG112" s="76"/>
      <c r="AKH112" s="76"/>
      <c r="AKI112" s="76"/>
      <c r="AKJ112" s="76"/>
      <c r="AKK112" s="76"/>
      <c r="AKL112" s="76"/>
      <c r="AKM112" s="76"/>
      <c r="AKN112" s="76"/>
      <c r="AKO112" s="76"/>
      <c r="AKP112" s="76"/>
      <c r="AKQ112" s="76"/>
      <c r="AKR112" s="76"/>
      <c r="AKS112" s="76"/>
      <c r="AKT112" s="76"/>
      <c r="AKU112" s="76"/>
      <c r="AKV112" s="76"/>
      <c r="AKW112" s="76"/>
      <c r="AKX112" s="76"/>
      <c r="AKY112" s="76"/>
      <c r="AKZ112" s="76"/>
      <c r="ALA112" s="76"/>
      <c r="ALB112" s="76"/>
      <c r="ALC112" s="76"/>
      <c r="ALD112" s="76"/>
      <c r="ALE112" s="76"/>
      <c r="ALF112" s="76"/>
      <c r="ALG112" s="76"/>
      <c r="ALH112" s="76"/>
      <c r="ALI112" s="76"/>
      <c r="ALJ112" s="76"/>
      <c r="ALK112" s="76"/>
      <c r="ALL112" s="76"/>
      <c r="ALM112" s="76"/>
      <c r="ALN112" s="76"/>
      <c r="ALO112" s="76"/>
      <c r="ALP112" s="76"/>
      <c r="ALQ112" s="76"/>
      <c r="ALR112" s="76"/>
      <c r="ALS112" s="76"/>
      <c r="ALT112" s="76"/>
      <c r="ALU112" s="76"/>
      <c r="ALV112" s="76"/>
      <c r="ALW112" s="76"/>
      <c r="ALX112" s="76"/>
      <c r="ALY112" s="76"/>
      <c r="ALZ112" s="76"/>
      <c r="AMA112" s="76"/>
      <c r="AMB112" s="76"/>
      <c r="AMC112" s="76"/>
      <c r="AMD112" s="76"/>
      <c r="AME112" s="76"/>
      <c r="AMF112" s="76"/>
      <c r="AMG112" s="76"/>
      <c r="AMH112" s="76"/>
      <c r="AMI112" s="76"/>
      <c r="AMJ112" s="77"/>
    </row>
    <row r="113" spans="1:1024" ht="35.25" customHeight="1">
      <c r="A113" s="25" t="s">
        <v>5</v>
      </c>
      <c r="B113" s="190" t="s">
        <v>171</v>
      </c>
      <c r="C113" s="190"/>
      <c r="D113" s="190"/>
      <c r="E113" s="190"/>
      <c r="F113" s="190"/>
      <c r="G113" s="190"/>
      <c r="H113" s="199">
        <v>18.010000000000002</v>
      </c>
      <c r="I113" s="199"/>
      <c r="J113" s="30"/>
      <c r="K113" s="80" t="s">
        <v>172</v>
      </c>
    </row>
    <row r="114" spans="1:1024" ht="35.25" customHeight="1">
      <c r="A114" s="25" t="s">
        <v>9</v>
      </c>
      <c r="B114" s="190" t="s">
        <v>173</v>
      </c>
      <c r="C114" s="190"/>
      <c r="D114" s="190"/>
      <c r="E114" s="190"/>
      <c r="F114" s="190"/>
      <c r="G114" s="190"/>
      <c r="H114" s="199">
        <v>0</v>
      </c>
      <c r="I114" s="199"/>
      <c r="J114" s="30"/>
      <c r="K114" s="80" t="s">
        <v>174</v>
      </c>
    </row>
    <row r="115" spans="1:1024" ht="32.25" customHeight="1">
      <c r="A115" s="25" t="s">
        <v>13</v>
      </c>
      <c r="B115" s="190" t="s">
        <v>175</v>
      </c>
      <c r="C115" s="190"/>
      <c r="D115" s="190"/>
      <c r="E115" s="190"/>
      <c r="F115" s="190"/>
      <c r="G115" s="190"/>
      <c r="H115" s="199">
        <v>0</v>
      </c>
      <c r="I115" s="199"/>
      <c r="J115" s="30"/>
      <c r="K115" s="80" t="s">
        <v>174</v>
      </c>
    </row>
    <row r="116" spans="1:1024" ht="30.75" customHeight="1">
      <c r="A116" s="25" t="s">
        <v>17</v>
      </c>
      <c r="B116" s="190" t="s">
        <v>176</v>
      </c>
      <c r="C116" s="190"/>
      <c r="D116" s="190"/>
      <c r="E116" s="190"/>
      <c r="F116" s="190"/>
      <c r="G116" s="190"/>
      <c r="H116" s="199">
        <v>0</v>
      </c>
      <c r="I116" s="199"/>
      <c r="J116" s="30"/>
      <c r="K116" s="80" t="s">
        <v>174</v>
      </c>
    </row>
    <row r="117" spans="1:1024" ht="15" customHeight="1">
      <c r="A117" s="185" t="s">
        <v>100</v>
      </c>
      <c r="B117" s="185"/>
      <c r="C117" s="185"/>
      <c r="D117" s="185"/>
      <c r="E117" s="185"/>
      <c r="F117" s="185"/>
      <c r="G117" s="185"/>
      <c r="H117" s="186">
        <f>SUM(H113:I116)</f>
        <v>18.010000000000002</v>
      </c>
      <c r="I117" s="186"/>
      <c r="J117" s="81"/>
      <c r="K117" s="82"/>
    </row>
    <row r="118" spans="1:1024" s="85" customFormat="1" ht="15" customHeight="1">
      <c r="A118" s="197"/>
      <c r="B118" s="197"/>
      <c r="C118" s="197"/>
      <c r="D118" s="197"/>
      <c r="E118" s="197"/>
      <c r="F118" s="197"/>
      <c r="G118" s="197"/>
      <c r="H118" s="197"/>
      <c r="I118" s="197"/>
      <c r="J118" s="83"/>
      <c r="K118" s="84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MJ118" s="77"/>
    </row>
    <row r="119" spans="1:1024" s="85" customFormat="1" ht="15" customHeight="1">
      <c r="A119" s="198" t="s">
        <v>177</v>
      </c>
      <c r="B119" s="198"/>
      <c r="C119" s="198"/>
      <c r="D119" s="198"/>
      <c r="E119" s="198"/>
      <c r="F119" s="198"/>
      <c r="G119" s="198"/>
      <c r="H119" s="198"/>
      <c r="I119" s="198"/>
      <c r="J119" s="86"/>
      <c r="K119" s="84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MJ119" s="77"/>
    </row>
    <row r="120" spans="1:1024" s="85" customFormat="1" ht="15" customHeight="1">
      <c r="A120" s="73">
        <v>6</v>
      </c>
      <c r="B120" s="193" t="s">
        <v>178</v>
      </c>
      <c r="C120" s="193"/>
      <c r="D120" s="193"/>
      <c r="E120" s="193"/>
      <c r="F120" s="193"/>
      <c r="G120" s="193"/>
      <c r="H120" s="73" t="s">
        <v>69</v>
      </c>
      <c r="I120" s="73" t="s">
        <v>47</v>
      </c>
      <c r="J120" s="87"/>
      <c r="K120" s="84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MJ120" s="77"/>
    </row>
    <row r="121" spans="1:1024" s="85" customFormat="1" ht="15" customHeight="1">
      <c r="A121" s="25" t="s">
        <v>5</v>
      </c>
      <c r="B121" s="190" t="s">
        <v>179</v>
      </c>
      <c r="C121" s="190"/>
      <c r="D121" s="190"/>
      <c r="E121" s="190"/>
      <c r="F121" s="190"/>
      <c r="G121" s="190"/>
      <c r="H121" s="88">
        <v>0.05</v>
      </c>
      <c r="I121" s="53">
        <f>H137*H121</f>
        <v>170.44276525508002</v>
      </c>
      <c r="J121" s="35"/>
      <c r="K121" s="89" t="s">
        <v>180</v>
      </c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MJ121" s="77"/>
    </row>
    <row r="122" spans="1:1024" s="85" customFormat="1" ht="15" customHeight="1">
      <c r="A122" s="25" t="s">
        <v>9</v>
      </c>
      <c r="B122" s="190" t="s">
        <v>181</v>
      </c>
      <c r="C122" s="190"/>
      <c r="D122" s="190"/>
      <c r="E122" s="190"/>
      <c r="F122" s="190"/>
      <c r="G122" s="190"/>
      <c r="H122" s="88">
        <v>6.7900000000000002E-2</v>
      </c>
      <c r="I122" s="53">
        <f>(I121+H137)*H122</f>
        <v>243.03433897721857</v>
      </c>
      <c r="J122" s="35"/>
      <c r="K122" s="89" t="s">
        <v>182</v>
      </c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MJ122" s="77"/>
    </row>
    <row r="123" spans="1:1024" s="85" customFormat="1" ht="15" customHeight="1">
      <c r="A123" s="25" t="s">
        <v>13</v>
      </c>
      <c r="B123" s="190" t="s">
        <v>183</v>
      </c>
      <c r="C123" s="190"/>
      <c r="D123" s="190"/>
      <c r="E123" s="190"/>
      <c r="F123" s="190"/>
      <c r="G123" s="190"/>
      <c r="H123" s="88"/>
      <c r="I123" s="53"/>
      <c r="J123" s="35"/>
      <c r="K123" s="84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MJ123" s="77"/>
    </row>
    <row r="124" spans="1:1024" ht="15" customHeight="1">
      <c r="A124" s="195" t="s">
        <v>184</v>
      </c>
      <c r="B124" s="195"/>
      <c r="C124" s="196" t="s">
        <v>185</v>
      </c>
      <c r="D124" s="26" t="s">
        <v>186</v>
      </c>
      <c r="E124" s="27"/>
      <c r="F124" s="27"/>
      <c r="G124" s="29"/>
      <c r="H124" s="88">
        <v>6.4999999999999997E-3</v>
      </c>
      <c r="I124" s="53">
        <f>((H137+I121+I122)/(1-(H123)))*H124</f>
        <v>24.845160660670341</v>
      </c>
      <c r="J124" s="35"/>
      <c r="K124" s="90" t="s">
        <v>187</v>
      </c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</row>
    <row r="125" spans="1:1024" ht="15" customHeight="1">
      <c r="A125" s="195" t="s">
        <v>188</v>
      </c>
      <c r="B125" s="195"/>
      <c r="C125" s="196"/>
      <c r="D125" s="26" t="s">
        <v>189</v>
      </c>
      <c r="E125" s="27"/>
      <c r="F125" s="27"/>
      <c r="G125" s="29"/>
      <c r="H125" s="91">
        <v>0.03</v>
      </c>
      <c r="I125" s="53">
        <f>((H137+I121+I122)/(1-(H123)))*H125</f>
        <v>114.66997228001696</v>
      </c>
      <c r="J125" s="35"/>
      <c r="K125" s="90" t="s">
        <v>190</v>
      </c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</row>
    <row r="126" spans="1:1024" ht="15" customHeight="1">
      <c r="A126" s="195" t="s">
        <v>191</v>
      </c>
      <c r="B126" s="195"/>
      <c r="C126" s="92" t="s">
        <v>192</v>
      </c>
      <c r="D126" s="26" t="s">
        <v>193</v>
      </c>
      <c r="E126" s="27"/>
      <c r="F126" s="27"/>
      <c r="G126" s="29"/>
      <c r="H126" s="88">
        <v>0.05</v>
      </c>
      <c r="I126" s="53">
        <f>((H137+I121+I122)/(1-(H123)))*H126</f>
        <v>191.11662046669494</v>
      </c>
      <c r="J126" s="35"/>
      <c r="K126" s="90" t="s">
        <v>194</v>
      </c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</row>
    <row r="127" spans="1:1024" ht="15" customHeight="1">
      <c r="A127" s="185" t="s">
        <v>100</v>
      </c>
      <c r="B127" s="185"/>
      <c r="C127" s="185"/>
      <c r="D127" s="185"/>
      <c r="E127" s="185"/>
      <c r="F127" s="185"/>
      <c r="G127" s="185"/>
      <c r="H127" s="93"/>
      <c r="I127" s="94">
        <f>SUM(I121:I126)</f>
        <v>744.10885763968076</v>
      </c>
      <c r="J127" s="95"/>
      <c r="K127" s="84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</row>
    <row r="128" spans="1:1024" ht="15" customHeight="1">
      <c r="A128" s="187"/>
      <c r="B128" s="187"/>
      <c r="C128" s="187"/>
      <c r="D128" s="187"/>
      <c r="E128" s="187"/>
      <c r="F128" s="187"/>
      <c r="G128" s="187"/>
      <c r="H128" s="187"/>
      <c r="I128" s="187"/>
      <c r="J128" s="96"/>
      <c r="K128" s="84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</row>
    <row r="129" spans="1:1024" s="76" customFormat="1" ht="15" customHeight="1">
      <c r="A129" s="175" t="s">
        <v>195</v>
      </c>
      <c r="B129" s="175"/>
      <c r="C129" s="175"/>
      <c r="D129" s="175"/>
      <c r="E129" s="175"/>
      <c r="F129" s="175"/>
      <c r="G129" s="175"/>
      <c r="H129" s="175"/>
      <c r="I129" s="175"/>
      <c r="J129" s="97"/>
      <c r="K129" s="84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MJ129" s="77"/>
    </row>
    <row r="130" spans="1:1024" s="76" customFormat="1" ht="15" customHeight="1">
      <c r="A130" s="192"/>
      <c r="B130" s="192"/>
      <c r="C130" s="192"/>
      <c r="D130" s="192"/>
      <c r="E130" s="192"/>
      <c r="F130" s="192"/>
      <c r="G130" s="192"/>
      <c r="H130" s="192"/>
      <c r="I130" s="192"/>
      <c r="J130" s="96"/>
      <c r="K130" s="84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MJ130" s="77"/>
    </row>
    <row r="131" spans="1:1024" s="76" customFormat="1" ht="15" customHeight="1">
      <c r="A131" s="193" t="s">
        <v>196</v>
      </c>
      <c r="B131" s="193"/>
      <c r="C131" s="193"/>
      <c r="D131" s="193"/>
      <c r="E131" s="193"/>
      <c r="F131" s="193"/>
      <c r="G131" s="193"/>
      <c r="H131" s="194" t="s">
        <v>47</v>
      </c>
      <c r="I131" s="194"/>
      <c r="J131" s="98"/>
      <c r="K131" s="84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MJ131" s="77"/>
    </row>
    <row r="132" spans="1:1024" s="76" customFormat="1" ht="15" customHeight="1">
      <c r="A132" s="25" t="s">
        <v>5</v>
      </c>
      <c r="B132" s="190" t="s">
        <v>197</v>
      </c>
      <c r="C132" s="190"/>
      <c r="D132" s="190"/>
      <c r="E132" s="190"/>
      <c r="F132" s="190"/>
      <c r="G132" s="190"/>
      <c r="H132" s="191">
        <f>H38</f>
        <v>1584.54</v>
      </c>
      <c r="I132" s="191"/>
      <c r="J132" s="35"/>
      <c r="K132" s="89" t="s">
        <v>198</v>
      </c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MJ132" s="77"/>
    </row>
    <row r="133" spans="1:1024" s="76" customFormat="1" ht="15" customHeight="1">
      <c r="A133" s="25" t="s">
        <v>9</v>
      </c>
      <c r="B133" s="190" t="s">
        <v>199</v>
      </c>
      <c r="C133" s="190"/>
      <c r="D133" s="190"/>
      <c r="E133" s="190"/>
      <c r="F133" s="190"/>
      <c r="G133" s="190"/>
      <c r="H133" s="191">
        <f>H78</f>
        <v>1667.89356</v>
      </c>
      <c r="I133" s="191"/>
      <c r="J133" s="35"/>
      <c r="K133" s="89" t="s">
        <v>200</v>
      </c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MJ133" s="77"/>
    </row>
    <row r="134" spans="1:1024" s="76" customFormat="1" ht="15" customHeight="1">
      <c r="A134" s="25" t="s">
        <v>13</v>
      </c>
      <c r="B134" s="190" t="s">
        <v>201</v>
      </c>
      <c r="C134" s="190"/>
      <c r="D134" s="190"/>
      <c r="E134" s="190"/>
      <c r="F134" s="190"/>
      <c r="G134" s="190"/>
      <c r="H134" s="191">
        <f>H88</f>
        <v>104.6747124</v>
      </c>
      <c r="I134" s="191"/>
      <c r="J134" s="35"/>
      <c r="K134" s="89" t="s">
        <v>202</v>
      </c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MJ134" s="77"/>
    </row>
    <row r="135" spans="1:1024" s="76" customFormat="1" ht="15" customHeight="1">
      <c r="A135" s="25" t="s">
        <v>17</v>
      </c>
      <c r="B135" s="190" t="s">
        <v>203</v>
      </c>
      <c r="C135" s="190"/>
      <c r="D135" s="190"/>
      <c r="E135" s="190"/>
      <c r="F135" s="190"/>
      <c r="G135" s="190"/>
      <c r="H135" s="191">
        <f>H109</f>
        <v>33.737032701599993</v>
      </c>
      <c r="I135" s="191"/>
      <c r="J135" s="35"/>
      <c r="K135" s="89" t="s">
        <v>204</v>
      </c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MJ135" s="77"/>
    </row>
    <row r="136" spans="1:1024" s="76" customFormat="1" ht="15" customHeight="1">
      <c r="A136" s="25" t="s">
        <v>57</v>
      </c>
      <c r="B136" s="190" t="s">
        <v>205</v>
      </c>
      <c r="C136" s="190"/>
      <c r="D136" s="190"/>
      <c r="E136" s="190"/>
      <c r="F136" s="190"/>
      <c r="G136" s="190"/>
      <c r="H136" s="191">
        <f>H117</f>
        <v>18.010000000000002</v>
      </c>
      <c r="I136" s="191"/>
      <c r="J136" s="35"/>
      <c r="K136" s="89" t="s">
        <v>206</v>
      </c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MJ136" s="77"/>
    </row>
    <row r="137" spans="1:1024" s="76" customFormat="1" ht="15" customHeight="1">
      <c r="A137" s="185" t="s">
        <v>207</v>
      </c>
      <c r="B137" s="185"/>
      <c r="C137" s="185"/>
      <c r="D137" s="185"/>
      <c r="E137" s="185"/>
      <c r="F137" s="185"/>
      <c r="G137" s="185"/>
      <c r="H137" s="186">
        <f>SUM(H132:I136)</f>
        <v>3408.8553051016002</v>
      </c>
      <c r="I137" s="186"/>
      <c r="J137" s="95"/>
      <c r="K137" s="89" t="s">
        <v>123</v>
      </c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MJ137" s="77"/>
    </row>
    <row r="138" spans="1:1024" s="76" customFormat="1" ht="15" customHeight="1">
      <c r="A138" s="25" t="s">
        <v>59</v>
      </c>
      <c r="B138" s="190" t="s">
        <v>208</v>
      </c>
      <c r="C138" s="190"/>
      <c r="D138" s="190"/>
      <c r="E138" s="190"/>
      <c r="F138" s="190"/>
      <c r="G138" s="190"/>
      <c r="H138" s="191">
        <f>I127</f>
        <v>744.10885763968076</v>
      </c>
      <c r="I138" s="191"/>
      <c r="J138" s="35"/>
      <c r="K138" s="89" t="s">
        <v>209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MJ138" s="77"/>
    </row>
    <row r="139" spans="1:1024" s="76" customFormat="1" ht="15" customHeight="1">
      <c r="A139" s="185" t="s">
        <v>210</v>
      </c>
      <c r="B139" s="185"/>
      <c r="C139" s="185"/>
      <c r="D139" s="185"/>
      <c r="E139" s="185"/>
      <c r="F139" s="185"/>
      <c r="G139" s="185"/>
      <c r="H139" s="186">
        <f>H137+H138</f>
        <v>4152.9641627412811</v>
      </c>
      <c r="I139" s="186"/>
      <c r="J139" s="95"/>
      <c r="K139" s="89" t="s">
        <v>211</v>
      </c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MJ139" s="77"/>
    </row>
    <row r="140" spans="1:1024" s="76" customFormat="1" ht="15" customHeight="1">
      <c r="A140" s="187"/>
      <c r="B140" s="187"/>
      <c r="C140" s="187"/>
      <c r="D140" s="187"/>
      <c r="E140" s="187"/>
      <c r="F140" s="187"/>
      <c r="G140" s="187"/>
      <c r="H140" s="187"/>
      <c r="I140" s="187"/>
      <c r="J140" s="96"/>
      <c r="K140" s="84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MJ140" s="77"/>
    </row>
    <row r="141" spans="1:1024" s="76" customFormat="1" ht="15" customHeight="1">
      <c r="A141" s="175" t="s">
        <v>212</v>
      </c>
      <c r="B141" s="175"/>
      <c r="C141" s="175"/>
      <c r="D141" s="175"/>
      <c r="E141" s="175"/>
      <c r="F141" s="175"/>
      <c r="G141" s="175"/>
      <c r="H141" s="175"/>
      <c r="I141" s="175"/>
      <c r="J141" s="97"/>
      <c r="K141" s="84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MJ141" s="77"/>
    </row>
    <row r="142" spans="1:1024" s="76" customFormat="1" ht="15" customHeight="1">
      <c r="A142" s="99"/>
      <c r="B142" s="37"/>
      <c r="C142" s="37"/>
      <c r="D142" s="37"/>
      <c r="E142" s="37"/>
      <c r="F142" s="37"/>
      <c r="G142" s="37"/>
      <c r="H142" s="37"/>
      <c r="I142" s="37"/>
      <c r="J142" s="96"/>
      <c r="K142" s="84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MJ142" s="77"/>
    </row>
    <row r="143" spans="1:1024" s="76" customFormat="1" ht="56.25" customHeight="1">
      <c r="A143" s="188" t="s">
        <v>213</v>
      </c>
      <c r="B143" s="188"/>
      <c r="C143" s="100" t="s">
        <v>214</v>
      </c>
      <c r="D143" s="100" t="s">
        <v>215</v>
      </c>
      <c r="E143" s="189" t="s">
        <v>216</v>
      </c>
      <c r="F143" s="189"/>
      <c r="G143" s="100" t="s">
        <v>217</v>
      </c>
      <c r="H143" s="189" t="s">
        <v>218</v>
      </c>
      <c r="I143" s="189"/>
      <c r="J143" s="96"/>
      <c r="K143" s="84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MJ143" s="77"/>
    </row>
    <row r="144" spans="1:1024" s="76" customFormat="1" ht="15" customHeight="1">
      <c r="A144" s="179" t="s">
        <v>163</v>
      </c>
      <c r="B144" s="179"/>
      <c r="C144" s="101">
        <f>H139</f>
        <v>4152.9641627412811</v>
      </c>
      <c r="D144" s="28">
        <v>2</v>
      </c>
      <c r="E144" s="180">
        <f>C144*D144</f>
        <v>8305.9283254825623</v>
      </c>
      <c r="F144" s="180"/>
      <c r="G144" s="102">
        <v>1</v>
      </c>
      <c r="H144" s="181">
        <f>E144*G144</f>
        <v>8305.9283254825623</v>
      </c>
      <c r="I144" s="181"/>
      <c r="J144" s="35"/>
      <c r="K144" s="84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MJ144" s="77"/>
    </row>
    <row r="145" spans="1:1024" s="76" customFormat="1" ht="15" customHeight="1">
      <c r="A145" s="182" t="s">
        <v>219</v>
      </c>
      <c r="B145" s="182"/>
      <c r="C145" s="182"/>
      <c r="D145" s="182"/>
      <c r="E145" s="182"/>
      <c r="F145" s="182"/>
      <c r="G145" s="182"/>
      <c r="H145" s="183">
        <f>H144</f>
        <v>8305.9283254825623</v>
      </c>
      <c r="I145" s="183"/>
      <c r="J145" s="103"/>
      <c r="K145" s="84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MJ145" s="77"/>
    </row>
    <row r="146" spans="1:1024" s="76" customFormat="1" ht="15" customHeight="1">
      <c r="A146" s="184" t="s">
        <v>220</v>
      </c>
      <c r="B146" s="184"/>
      <c r="C146" s="184"/>
      <c r="D146" s="184"/>
      <c r="E146" s="184"/>
      <c r="F146" s="184"/>
      <c r="G146" s="184"/>
      <c r="H146" s="174"/>
      <c r="I146" s="174"/>
      <c r="J146" s="103"/>
      <c r="K146" s="84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MJ146" s="77"/>
    </row>
    <row r="147" spans="1:1024" s="76" customFormat="1" ht="15" customHeight="1">
      <c r="A147" s="173" t="s">
        <v>221</v>
      </c>
      <c r="B147" s="173"/>
      <c r="C147" s="173"/>
      <c r="D147" s="173"/>
      <c r="E147" s="173"/>
      <c r="F147" s="173"/>
      <c r="G147" s="173"/>
      <c r="H147" s="174">
        <f>H145+H146</f>
        <v>8305.9283254825623</v>
      </c>
      <c r="I147" s="174"/>
      <c r="J147" s="103"/>
      <c r="K147" s="84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MJ147" s="77"/>
    </row>
    <row r="148" spans="1:1024" s="76" customFormat="1" ht="15" customHeight="1">
      <c r="A148" s="104"/>
      <c r="B148" s="8"/>
      <c r="C148" s="105"/>
      <c r="D148" s="37"/>
      <c r="E148" s="37"/>
      <c r="F148" s="37"/>
      <c r="G148" s="37"/>
      <c r="H148" s="37"/>
      <c r="I148" s="37"/>
      <c r="J148" s="103"/>
      <c r="K148" s="84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MJ148" s="77"/>
    </row>
    <row r="149" spans="1:1024" s="76" customFormat="1" ht="15" customHeight="1">
      <c r="A149" s="175" t="s">
        <v>222</v>
      </c>
      <c r="B149" s="175"/>
      <c r="C149" s="175"/>
      <c r="D149" s="175"/>
      <c r="E149" s="175"/>
      <c r="F149" s="175"/>
      <c r="G149" s="175"/>
      <c r="H149" s="175"/>
      <c r="I149" s="175"/>
      <c r="J149" s="35"/>
      <c r="K149" s="84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MJ149" s="77"/>
    </row>
    <row r="150" spans="1:1024" s="76" customFormat="1" ht="15" customHeight="1">
      <c r="A150" s="99"/>
      <c r="B150" s="37"/>
      <c r="C150" s="37"/>
      <c r="D150" s="37"/>
      <c r="E150" s="37"/>
      <c r="F150" s="37"/>
      <c r="G150" s="37"/>
      <c r="H150" s="37"/>
      <c r="I150" s="37"/>
      <c r="J150" s="103"/>
      <c r="K150" s="84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MJ150" s="77"/>
    </row>
    <row r="151" spans="1:1024" s="76" customFormat="1" ht="15" customHeight="1">
      <c r="A151" s="176" t="s">
        <v>223</v>
      </c>
      <c r="B151" s="176"/>
      <c r="C151" s="176"/>
      <c r="D151" s="176"/>
      <c r="E151" s="176"/>
      <c r="F151" s="176"/>
      <c r="G151" s="176"/>
      <c r="H151" s="176"/>
      <c r="I151" s="176"/>
      <c r="J151" s="95"/>
      <c r="K151" s="84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MJ151" s="77"/>
    </row>
    <row r="152" spans="1:1024" s="76" customFormat="1" ht="15" customHeight="1">
      <c r="A152" s="177" t="s">
        <v>224</v>
      </c>
      <c r="B152" s="177"/>
      <c r="C152" s="177"/>
      <c r="D152" s="177"/>
      <c r="E152" s="177"/>
      <c r="F152" s="177"/>
      <c r="G152" s="177"/>
      <c r="H152" s="178" t="s">
        <v>225</v>
      </c>
      <c r="I152" s="178"/>
      <c r="J152" s="106"/>
      <c r="K152" s="84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MJ152" s="77"/>
    </row>
    <row r="153" spans="1:1024" s="76" customFormat="1" ht="15" customHeight="1">
      <c r="A153" s="168" t="s">
        <v>226</v>
      </c>
      <c r="B153" s="168"/>
      <c r="C153" s="168"/>
      <c r="D153" s="168"/>
      <c r="E153" s="168"/>
      <c r="F153" s="168"/>
      <c r="G153" s="168"/>
      <c r="H153" s="169">
        <f>H147</f>
        <v>8305.9283254825623</v>
      </c>
      <c r="I153" s="169"/>
      <c r="J153" s="36"/>
      <c r="K153" s="84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MJ153" s="77"/>
    </row>
    <row r="154" spans="1:1024" s="76" customFormat="1" ht="15" customHeight="1" thickBot="1">
      <c r="A154" s="168" t="s">
        <v>227</v>
      </c>
      <c r="B154" s="168"/>
      <c r="C154" s="168"/>
      <c r="D154" s="168"/>
      <c r="E154" s="168"/>
      <c r="F154" s="168"/>
      <c r="G154" s="168"/>
      <c r="H154" s="170">
        <f>G12</f>
        <v>12</v>
      </c>
      <c r="I154" s="170"/>
      <c r="J154" s="36"/>
      <c r="K154" s="84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MJ154" s="77"/>
    </row>
    <row r="155" spans="1:1024" s="76" customFormat="1" ht="15" customHeight="1" thickBot="1">
      <c r="A155" s="171" t="s">
        <v>228</v>
      </c>
      <c r="B155" s="171"/>
      <c r="C155" s="171"/>
      <c r="D155" s="171"/>
      <c r="E155" s="171"/>
      <c r="F155" s="171"/>
      <c r="G155" s="171"/>
      <c r="H155" s="172">
        <f>H153*H154</f>
        <v>99671.13990579074</v>
      </c>
      <c r="I155" s="172"/>
      <c r="J155" s="36"/>
      <c r="K155" s="84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MJ155" s="77"/>
    </row>
  </sheetData>
  <mergeCells count="230">
    <mergeCell ref="A8:I8"/>
    <mergeCell ref="B9:F9"/>
    <mergeCell ref="G9:I9"/>
    <mergeCell ref="B10:F10"/>
    <mergeCell ref="G10:I10"/>
    <mergeCell ref="B11:F11"/>
    <mergeCell ref="G11:I11"/>
    <mergeCell ref="A1:I1"/>
    <mergeCell ref="A2:I2"/>
    <mergeCell ref="C3:I3"/>
    <mergeCell ref="C4:D4"/>
    <mergeCell ref="A6:I6"/>
    <mergeCell ref="A7:I7"/>
    <mergeCell ref="C17:I17"/>
    <mergeCell ref="A18:I18"/>
    <mergeCell ref="A19:I19"/>
    <mergeCell ref="A20:I20"/>
    <mergeCell ref="A21:I21"/>
    <mergeCell ref="A22:I22"/>
    <mergeCell ref="G12:I12"/>
    <mergeCell ref="A13:I13"/>
    <mergeCell ref="A14:I14"/>
    <mergeCell ref="B15:G15"/>
    <mergeCell ref="H15:I15"/>
    <mergeCell ref="B16:G16"/>
    <mergeCell ref="H16:I16"/>
    <mergeCell ref="B26:G26"/>
    <mergeCell ref="H26:I26"/>
    <mergeCell ref="B27:G27"/>
    <mergeCell ref="H27:I27"/>
    <mergeCell ref="A28:I28"/>
    <mergeCell ref="A29:I29"/>
    <mergeCell ref="B23:G23"/>
    <mergeCell ref="H23:I23"/>
    <mergeCell ref="B24:G24"/>
    <mergeCell ref="H24:I24"/>
    <mergeCell ref="B25:G25"/>
    <mergeCell ref="H25:I25"/>
    <mergeCell ref="H33:I33"/>
    <mergeCell ref="B34:G34"/>
    <mergeCell ref="H34:I34"/>
    <mergeCell ref="K34:L34"/>
    <mergeCell ref="B35:G35"/>
    <mergeCell ref="H35:I35"/>
    <mergeCell ref="K35:L35"/>
    <mergeCell ref="B30:G30"/>
    <mergeCell ref="H30:I30"/>
    <mergeCell ref="B31:G31"/>
    <mergeCell ref="H31:I31"/>
    <mergeCell ref="K31:V31"/>
    <mergeCell ref="H32:I32"/>
    <mergeCell ref="K32:V32"/>
    <mergeCell ref="A38:G38"/>
    <mergeCell ref="H38:I38"/>
    <mergeCell ref="A39:I39"/>
    <mergeCell ref="A40:I40"/>
    <mergeCell ref="A41:I41"/>
    <mergeCell ref="B42:G42"/>
    <mergeCell ref="B36:G36"/>
    <mergeCell ref="H36:I36"/>
    <mergeCell ref="K36:L36"/>
    <mergeCell ref="B37:G37"/>
    <mergeCell ref="H37:I37"/>
    <mergeCell ref="K37:L37"/>
    <mergeCell ref="A46:G46"/>
    <mergeCell ref="H46:I46"/>
    <mergeCell ref="A47:I47"/>
    <mergeCell ref="A48:I48"/>
    <mergeCell ref="B49:G49"/>
    <mergeCell ref="B50:G50"/>
    <mergeCell ref="B43:G43"/>
    <mergeCell ref="K43:V43"/>
    <mergeCell ref="B44:G44"/>
    <mergeCell ref="K44:V44"/>
    <mergeCell ref="B45:G45"/>
    <mergeCell ref="K45:V45"/>
    <mergeCell ref="B57:G57"/>
    <mergeCell ref="A58:G58"/>
    <mergeCell ref="A59:I59"/>
    <mergeCell ref="A60:I60"/>
    <mergeCell ref="B61:G61"/>
    <mergeCell ref="H61:I61"/>
    <mergeCell ref="B51:G51"/>
    <mergeCell ref="B52:C52"/>
    <mergeCell ref="B53:G53"/>
    <mergeCell ref="B54:G54"/>
    <mergeCell ref="B55:G55"/>
    <mergeCell ref="B56:G56"/>
    <mergeCell ref="A64:A65"/>
    <mergeCell ref="B64:C65"/>
    <mergeCell ref="H64:I65"/>
    <mergeCell ref="A62:A63"/>
    <mergeCell ref="B62:B63"/>
    <mergeCell ref="H62:I62"/>
    <mergeCell ref="Z62:AA62"/>
    <mergeCell ref="AB62:AC62"/>
    <mergeCell ref="AD62:AE62"/>
    <mergeCell ref="B66:G66"/>
    <mergeCell ref="H66:I66"/>
    <mergeCell ref="B67:G67"/>
    <mergeCell ref="H67:I67"/>
    <mergeCell ref="B68:G68"/>
    <mergeCell ref="H68:I68"/>
    <mergeCell ref="AF62:AG62"/>
    <mergeCell ref="AH62:AK62"/>
    <mergeCell ref="H63:I63"/>
    <mergeCell ref="A73:I73"/>
    <mergeCell ref="B74:G74"/>
    <mergeCell ref="H74:I74"/>
    <mergeCell ref="B75:G75"/>
    <mergeCell ref="H75:I75"/>
    <mergeCell ref="B76:G76"/>
    <mergeCell ref="H76:I76"/>
    <mergeCell ref="B69:G69"/>
    <mergeCell ref="H69:I69"/>
    <mergeCell ref="A70:G70"/>
    <mergeCell ref="H70:I70"/>
    <mergeCell ref="A71:I71"/>
    <mergeCell ref="A72:I72"/>
    <mergeCell ref="B81:G81"/>
    <mergeCell ref="B82:G82"/>
    <mergeCell ref="B83:G83"/>
    <mergeCell ref="B84:G84"/>
    <mergeCell ref="B85:G85"/>
    <mergeCell ref="B86:G86"/>
    <mergeCell ref="B77:G77"/>
    <mergeCell ref="H77:I77"/>
    <mergeCell ref="A78:G78"/>
    <mergeCell ref="H78:I78"/>
    <mergeCell ref="A79:I79"/>
    <mergeCell ref="A80:I80"/>
    <mergeCell ref="B92:G92"/>
    <mergeCell ref="B93:G93"/>
    <mergeCell ref="B94:G94"/>
    <mergeCell ref="B95:G95"/>
    <mergeCell ref="B96:G96"/>
    <mergeCell ref="B97:G97"/>
    <mergeCell ref="B87:G87"/>
    <mergeCell ref="A88:G88"/>
    <mergeCell ref="H88:I88"/>
    <mergeCell ref="A89:I89"/>
    <mergeCell ref="A90:I90"/>
    <mergeCell ref="A91:I91"/>
    <mergeCell ref="A104:I104"/>
    <mergeCell ref="A105:I105"/>
    <mergeCell ref="B106:G106"/>
    <mergeCell ref="H106:I106"/>
    <mergeCell ref="B107:G107"/>
    <mergeCell ref="H107:I107"/>
    <mergeCell ref="A98:G98"/>
    <mergeCell ref="A99:I99"/>
    <mergeCell ref="A100:I100"/>
    <mergeCell ref="B101:G101"/>
    <mergeCell ref="B102:G102"/>
    <mergeCell ref="A103:G103"/>
    <mergeCell ref="H103:I103"/>
    <mergeCell ref="B112:G112"/>
    <mergeCell ref="H112:I112"/>
    <mergeCell ref="B113:G113"/>
    <mergeCell ref="H113:I113"/>
    <mergeCell ref="B114:G114"/>
    <mergeCell ref="H114:I114"/>
    <mergeCell ref="B108:G108"/>
    <mergeCell ref="H108:I108"/>
    <mergeCell ref="A109:G109"/>
    <mergeCell ref="H109:I109"/>
    <mergeCell ref="A110:I110"/>
    <mergeCell ref="A111:I111"/>
    <mergeCell ref="A118:I118"/>
    <mergeCell ref="A119:I119"/>
    <mergeCell ref="B120:G120"/>
    <mergeCell ref="B121:G121"/>
    <mergeCell ref="B122:G122"/>
    <mergeCell ref="B123:G123"/>
    <mergeCell ref="B115:G115"/>
    <mergeCell ref="H115:I115"/>
    <mergeCell ref="B116:G116"/>
    <mergeCell ref="H116:I116"/>
    <mergeCell ref="A117:G117"/>
    <mergeCell ref="H117:I117"/>
    <mergeCell ref="A129:I129"/>
    <mergeCell ref="A130:I130"/>
    <mergeCell ref="A131:G131"/>
    <mergeCell ref="H131:I131"/>
    <mergeCell ref="B132:G132"/>
    <mergeCell ref="H132:I132"/>
    <mergeCell ref="A124:B124"/>
    <mergeCell ref="C124:C125"/>
    <mergeCell ref="A125:B125"/>
    <mergeCell ref="A126:B126"/>
    <mergeCell ref="A127:G127"/>
    <mergeCell ref="A128:I128"/>
    <mergeCell ref="B136:G136"/>
    <mergeCell ref="H136:I136"/>
    <mergeCell ref="A137:G137"/>
    <mergeCell ref="H137:I137"/>
    <mergeCell ref="B138:G138"/>
    <mergeCell ref="H138:I138"/>
    <mergeCell ref="B133:G133"/>
    <mergeCell ref="H133:I133"/>
    <mergeCell ref="B134:G134"/>
    <mergeCell ref="H134:I134"/>
    <mergeCell ref="B135:G135"/>
    <mergeCell ref="H135:I135"/>
    <mergeCell ref="A144:B144"/>
    <mergeCell ref="E144:F144"/>
    <mergeCell ref="H144:I144"/>
    <mergeCell ref="A145:G145"/>
    <mergeCell ref="H145:I145"/>
    <mergeCell ref="A146:G146"/>
    <mergeCell ref="H146:I146"/>
    <mergeCell ref="A139:G139"/>
    <mergeCell ref="H139:I139"/>
    <mergeCell ref="A140:I140"/>
    <mergeCell ref="A141:I141"/>
    <mergeCell ref="A143:B143"/>
    <mergeCell ref="E143:F143"/>
    <mergeCell ref="H143:I143"/>
    <mergeCell ref="A153:G153"/>
    <mergeCell ref="H153:I153"/>
    <mergeCell ref="A154:G154"/>
    <mergeCell ref="H154:I154"/>
    <mergeCell ref="A155:G155"/>
    <mergeCell ref="H155:I155"/>
    <mergeCell ref="A147:G147"/>
    <mergeCell ref="H147:I147"/>
    <mergeCell ref="A149:I149"/>
    <mergeCell ref="A151:I151"/>
    <mergeCell ref="A152:G152"/>
    <mergeCell ref="H152:I152"/>
  </mergeCells>
  <printOptions horizontalCentered="1" headings="1"/>
  <pageMargins left="0.39374999999999999" right="0.39374999999999999" top="0.39374999999999999" bottom="0.39374999999999999" header="0.511811023622047" footer="0.511811023622047"/>
  <pageSetup paperSize="9" scale="68" fitToHeight="0" orientation="landscape" horizontalDpi="300" verticalDpi="300" r:id="rId1"/>
  <rowBreaks count="3" manualBreakCount="3">
    <brk id="46" max="10" man="1"/>
    <brk id="88" max="16383" man="1"/>
    <brk id="1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42"/>
  <sheetViews>
    <sheetView showRuler="0" view="pageBreakPreview" topLeftCell="A28" zoomScale="115" zoomScaleSheetLayoutView="115" workbookViewId="0">
      <selection activeCell="X43" sqref="X43"/>
    </sheetView>
  </sheetViews>
  <sheetFormatPr defaultColWidth="9.140625" defaultRowHeight="12"/>
  <cols>
    <col min="1" max="1" width="5.42578125" style="108" customWidth="1"/>
    <col min="2" max="2" width="2.7109375" style="108" customWidth="1"/>
    <col min="3" max="4" width="3.85546875" style="108" customWidth="1"/>
    <col min="5" max="7" width="3.42578125" style="108" customWidth="1"/>
    <col min="8" max="8" width="1.28515625" style="108" customWidth="1"/>
    <col min="9" max="9" width="3.42578125" style="108" customWidth="1"/>
    <col min="10" max="13" width="3.85546875" style="108" customWidth="1"/>
    <col min="14" max="14" width="0.85546875" style="108" customWidth="1"/>
    <col min="15" max="17" width="3.85546875" style="108" customWidth="1"/>
    <col min="18" max="18" width="4.42578125" style="108" customWidth="1"/>
    <col min="19" max="19" width="8.7109375" style="108" customWidth="1"/>
    <col min="20" max="22" width="4.140625" style="108" customWidth="1"/>
    <col min="23" max="24" width="4" style="108" customWidth="1"/>
    <col min="25" max="25" width="6" style="108" customWidth="1"/>
    <col min="26" max="26" width="9.140625" style="108" customWidth="1"/>
    <col min="27" max="27" width="13.28515625" style="123" bestFit="1" customWidth="1"/>
    <col min="28" max="16384" width="9.140625" style="108"/>
  </cols>
  <sheetData>
    <row r="1" spans="1:27">
      <c r="A1" s="251" t="s">
        <v>487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</row>
    <row r="2" spans="1:27">
      <c r="A2" s="109"/>
      <c r="B2" s="109"/>
      <c r="C2" s="109"/>
      <c r="D2" s="109"/>
      <c r="E2" s="109"/>
    </row>
    <row r="3" spans="1:27" ht="13.5">
      <c r="A3" s="316" t="s">
        <v>239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</row>
    <row r="4" spans="1:27">
      <c r="A4" s="110"/>
      <c r="B4" s="110"/>
      <c r="C4" s="111"/>
      <c r="D4" s="111"/>
      <c r="E4" s="111"/>
      <c r="F4" s="111"/>
      <c r="G4" s="111"/>
    </row>
    <row r="5" spans="1:27" ht="13.5" customHeight="1">
      <c r="A5" s="317" t="s">
        <v>240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</row>
    <row r="6" spans="1:27" ht="13.5" customHeight="1">
      <c r="A6" s="310" t="s">
        <v>241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1">
        <v>800</v>
      </c>
      <c r="Q6" s="311"/>
      <c r="R6" s="311"/>
    </row>
    <row r="7" spans="1:27" ht="13.5" customHeight="1">
      <c r="A7" s="312"/>
      <c r="B7" s="312"/>
      <c r="C7" s="312"/>
      <c r="D7" s="312"/>
      <c r="E7" s="313" t="s">
        <v>242</v>
      </c>
      <c r="F7" s="313"/>
      <c r="G7" s="313"/>
      <c r="H7" s="313"/>
      <c r="I7" s="313"/>
      <c r="J7" s="314" t="s">
        <v>243</v>
      </c>
      <c r="K7" s="315"/>
      <c r="L7" s="315"/>
      <c r="M7" s="315"/>
      <c r="N7" s="315"/>
      <c r="O7" s="315"/>
      <c r="P7" s="314" t="s">
        <v>244</v>
      </c>
      <c r="Q7" s="315"/>
      <c r="R7" s="315"/>
    </row>
    <row r="8" spans="1:27" ht="13.5" customHeight="1">
      <c r="A8" s="290" t="s">
        <v>245</v>
      </c>
      <c r="B8" s="290"/>
      <c r="C8" s="290"/>
      <c r="D8" s="290"/>
      <c r="E8" s="290" t="s">
        <v>246</v>
      </c>
      <c r="F8" s="290"/>
      <c r="G8" s="290"/>
      <c r="H8" s="290"/>
      <c r="I8" s="290"/>
      <c r="J8" s="307" t="s">
        <v>247</v>
      </c>
      <c r="K8" s="307"/>
      <c r="L8" s="307"/>
      <c r="M8" s="307"/>
      <c r="N8" s="307"/>
      <c r="O8" s="307"/>
      <c r="P8" s="307" t="s">
        <v>248</v>
      </c>
      <c r="Q8" s="307"/>
      <c r="R8" s="307"/>
    </row>
    <row r="9" spans="1:27" ht="13.5" customHeight="1">
      <c r="A9" s="289"/>
      <c r="B9" s="289"/>
      <c r="C9" s="289"/>
      <c r="D9" s="289"/>
      <c r="E9" s="308" t="s">
        <v>249</v>
      </c>
      <c r="F9" s="308"/>
      <c r="G9" s="308"/>
      <c r="H9" s="308"/>
      <c r="I9" s="308"/>
      <c r="J9" s="309" t="s">
        <v>250</v>
      </c>
      <c r="K9" s="309"/>
      <c r="L9" s="309"/>
      <c r="M9" s="309"/>
      <c r="N9" s="309"/>
      <c r="O9" s="309"/>
      <c r="P9" s="309"/>
      <c r="Q9" s="309"/>
      <c r="R9" s="309"/>
    </row>
    <row r="10" spans="1:27" ht="13.5" customHeight="1">
      <c r="A10" s="293" t="s">
        <v>251</v>
      </c>
      <c r="B10" s="294"/>
      <c r="C10" s="294"/>
      <c r="D10" s="295"/>
      <c r="E10" s="296" t="s">
        <v>252</v>
      </c>
      <c r="F10" s="297"/>
      <c r="G10" s="297"/>
      <c r="H10" s="297"/>
      <c r="I10" s="298"/>
      <c r="J10" s="299"/>
      <c r="K10" s="300"/>
      <c r="L10" s="300"/>
      <c r="M10" s="300"/>
      <c r="N10" s="300"/>
      <c r="O10" s="301"/>
      <c r="P10" s="302"/>
      <c r="Q10" s="303"/>
      <c r="R10" s="304"/>
    </row>
    <row r="11" spans="1:27" ht="13.5" customHeight="1">
      <c r="A11" s="262" t="s">
        <v>275</v>
      </c>
      <c r="B11" s="262"/>
      <c r="C11" s="262"/>
      <c r="D11" s="262"/>
      <c r="E11" s="305" t="s">
        <v>253</v>
      </c>
      <c r="F11" s="305"/>
      <c r="G11" s="305"/>
      <c r="H11" s="305"/>
      <c r="I11" s="305"/>
      <c r="J11" s="299">
        <v>4390.25</v>
      </c>
      <c r="K11" s="300"/>
      <c r="L11" s="300"/>
      <c r="M11" s="300"/>
      <c r="N11" s="300"/>
      <c r="O11" s="301"/>
      <c r="P11" s="306">
        <f>ROUND(J11/P6,4)</f>
        <v>5.4878</v>
      </c>
      <c r="Q11" s="306"/>
      <c r="R11" s="306"/>
    </row>
    <row r="12" spans="1:27" ht="13.5" customHeight="1">
      <c r="A12" s="287" t="s">
        <v>254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58">
        <f>ROUND(P11+P10,4)</f>
        <v>5.4878</v>
      </c>
      <c r="Q12" s="258"/>
      <c r="R12" s="258"/>
    </row>
    <row r="14" spans="1:27" ht="13.5" customHeight="1">
      <c r="A14" s="317" t="s">
        <v>255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</row>
    <row r="15" spans="1:27" ht="13.5" customHeight="1">
      <c r="A15" s="310" t="s">
        <v>241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1">
        <v>1800</v>
      </c>
      <c r="Q15" s="311"/>
      <c r="R15" s="311"/>
    </row>
    <row r="16" spans="1:27" ht="13.5" customHeight="1">
      <c r="A16" s="312"/>
      <c r="B16" s="312"/>
      <c r="C16" s="312"/>
      <c r="D16" s="312"/>
      <c r="E16" s="313" t="s">
        <v>242</v>
      </c>
      <c r="F16" s="313"/>
      <c r="G16" s="313"/>
      <c r="H16" s="313"/>
      <c r="I16" s="313"/>
      <c r="J16" s="314" t="s">
        <v>243</v>
      </c>
      <c r="K16" s="315"/>
      <c r="L16" s="315"/>
      <c r="M16" s="315"/>
      <c r="N16" s="315"/>
      <c r="O16" s="315"/>
      <c r="P16" s="314" t="s">
        <v>244</v>
      </c>
      <c r="Q16" s="315"/>
      <c r="R16" s="315"/>
    </row>
    <row r="17" spans="1:27" ht="13.5" customHeight="1">
      <c r="A17" s="290" t="s">
        <v>245</v>
      </c>
      <c r="B17" s="290"/>
      <c r="C17" s="290"/>
      <c r="D17" s="290"/>
      <c r="E17" s="290" t="s">
        <v>246</v>
      </c>
      <c r="F17" s="290"/>
      <c r="G17" s="290"/>
      <c r="H17" s="290"/>
      <c r="I17" s="290"/>
      <c r="J17" s="307" t="s">
        <v>247</v>
      </c>
      <c r="K17" s="307"/>
      <c r="L17" s="307"/>
      <c r="M17" s="307"/>
      <c r="N17" s="307"/>
      <c r="O17" s="307"/>
      <c r="P17" s="307" t="s">
        <v>248</v>
      </c>
      <c r="Q17" s="307"/>
      <c r="R17" s="307"/>
    </row>
    <row r="18" spans="1:27" ht="13.5" customHeight="1">
      <c r="A18" s="289"/>
      <c r="B18" s="289"/>
      <c r="C18" s="289"/>
      <c r="D18" s="289"/>
      <c r="E18" s="308" t="s">
        <v>249</v>
      </c>
      <c r="F18" s="308"/>
      <c r="G18" s="308"/>
      <c r="H18" s="308"/>
      <c r="I18" s="308"/>
      <c r="J18" s="309" t="s">
        <v>250</v>
      </c>
      <c r="K18" s="309"/>
      <c r="L18" s="309"/>
      <c r="M18" s="309"/>
      <c r="N18" s="309"/>
      <c r="O18" s="309"/>
      <c r="P18" s="309"/>
      <c r="Q18" s="309"/>
      <c r="R18" s="309"/>
    </row>
    <row r="19" spans="1:27" ht="13.5" customHeight="1">
      <c r="A19" s="293" t="s">
        <v>251</v>
      </c>
      <c r="B19" s="294"/>
      <c r="C19" s="294"/>
      <c r="D19" s="295"/>
      <c r="E19" s="296" t="s">
        <v>276</v>
      </c>
      <c r="F19" s="297"/>
      <c r="G19" s="297"/>
      <c r="H19" s="297"/>
      <c r="I19" s="298"/>
      <c r="J19" s="299"/>
      <c r="K19" s="300"/>
      <c r="L19" s="300"/>
      <c r="M19" s="300"/>
      <c r="N19" s="300"/>
      <c r="O19" s="301"/>
      <c r="P19" s="302"/>
      <c r="Q19" s="303"/>
      <c r="R19" s="304"/>
    </row>
    <row r="20" spans="1:27" ht="13.5" customHeight="1">
      <c r="A20" s="262" t="s">
        <v>324</v>
      </c>
      <c r="B20" s="262"/>
      <c r="C20" s="262"/>
      <c r="D20" s="262"/>
      <c r="E20" s="305" t="s">
        <v>277</v>
      </c>
      <c r="F20" s="305"/>
      <c r="G20" s="305"/>
      <c r="H20" s="305"/>
      <c r="I20" s="305"/>
      <c r="J20" s="299">
        <v>4390.25</v>
      </c>
      <c r="K20" s="300"/>
      <c r="L20" s="300"/>
      <c r="M20" s="300"/>
      <c r="N20" s="300"/>
      <c r="O20" s="301"/>
      <c r="P20" s="306">
        <f>ROUND(J20/P15,4)</f>
        <v>2.4390000000000001</v>
      </c>
      <c r="Q20" s="306"/>
      <c r="R20" s="306"/>
    </row>
    <row r="21" spans="1:27" ht="13.5" customHeight="1">
      <c r="A21" s="287" t="s">
        <v>254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58">
        <f>ROUND(P20+P19,4)</f>
        <v>2.4390000000000001</v>
      </c>
      <c r="Q21" s="258"/>
      <c r="R21" s="258"/>
    </row>
    <row r="22" spans="1:27" ht="13.5" customHeight="1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4"/>
      <c r="Q22" s="114"/>
      <c r="R22" s="114"/>
    </row>
    <row r="23" spans="1:27">
      <c r="A23" s="116"/>
      <c r="B23" s="116"/>
      <c r="C23" s="116"/>
      <c r="D23" s="116"/>
      <c r="E23" s="111"/>
      <c r="F23" s="111"/>
      <c r="G23" s="111"/>
    </row>
    <row r="24" spans="1:27">
      <c r="A24" s="269" t="s">
        <v>267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</row>
    <row r="25" spans="1:27" ht="13.5" customHeight="1">
      <c r="A25" s="270" t="s">
        <v>241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2"/>
      <c r="W25" s="273">
        <v>300</v>
      </c>
      <c r="X25" s="273"/>
      <c r="Y25" s="273"/>
    </row>
    <row r="26" spans="1:27" s="115" customFormat="1" ht="12.75" customHeight="1">
      <c r="A26" s="274" t="s">
        <v>245</v>
      </c>
      <c r="B26" s="275"/>
      <c r="C26" s="275"/>
      <c r="D26" s="276"/>
      <c r="E26" s="283" t="s">
        <v>242</v>
      </c>
      <c r="F26" s="284"/>
      <c r="G26" s="284"/>
      <c r="H26" s="284"/>
      <c r="I26" s="284"/>
      <c r="J26" s="285" t="s">
        <v>243</v>
      </c>
      <c r="K26" s="286"/>
      <c r="L26" s="286"/>
      <c r="M26" s="286"/>
      <c r="N26" s="285" t="s">
        <v>256</v>
      </c>
      <c r="O26" s="286"/>
      <c r="P26" s="286"/>
      <c r="Q26" s="286"/>
      <c r="R26" s="285" t="s">
        <v>257</v>
      </c>
      <c r="S26" s="286"/>
      <c r="T26" s="285" t="s">
        <v>258</v>
      </c>
      <c r="U26" s="286"/>
      <c r="V26" s="286"/>
      <c r="W26" s="285" t="s">
        <v>259</v>
      </c>
      <c r="X26" s="286"/>
      <c r="Y26" s="286"/>
      <c r="AA26" s="124"/>
    </row>
    <row r="27" spans="1:27" s="115" customFormat="1" ht="36.75" customHeight="1">
      <c r="A27" s="277"/>
      <c r="B27" s="278"/>
      <c r="C27" s="278"/>
      <c r="D27" s="279"/>
      <c r="E27" s="291" t="s">
        <v>246</v>
      </c>
      <c r="F27" s="291"/>
      <c r="G27" s="291"/>
      <c r="H27" s="291"/>
      <c r="I27" s="291"/>
      <c r="J27" s="291" t="s">
        <v>260</v>
      </c>
      <c r="K27" s="291"/>
      <c r="L27" s="291"/>
      <c r="M27" s="291"/>
      <c r="N27" s="291" t="s">
        <v>261</v>
      </c>
      <c r="O27" s="291"/>
      <c r="P27" s="291"/>
      <c r="Q27" s="291"/>
      <c r="R27" s="292" t="s">
        <v>262</v>
      </c>
      <c r="S27" s="292"/>
      <c r="T27" s="277" t="s">
        <v>247</v>
      </c>
      <c r="U27" s="278"/>
      <c r="V27" s="279"/>
      <c r="W27" s="291" t="s">
        <v>248</v>
      </c>
      <c r="X27" s="291"/>
      <c r="Y27" s="291"/>
      <c r="AA27" s="124"/>
    </row>
    <row r="28" spans="1:27" s="115" customFormat="1">
      <c r="A28" s="280"/>
      <c r="B28" s="281"/>
      <c r="C28" s="281"/>
      <c r="D28" s="282"/>
      <c r="E28" s="288" t="s">
        <v>263</v>
      </c>
      <c r="F28" s="288"/>
      <c r="G28" s="288"/>
      <c r="H28" s="288"/>
      <c r="I28" s="288"/>
      <c r="J28" s="289" t="s">
        <v>264</v>
      </c>
      <c r="K28" s="289"/>
      <c r="L28" s="289"/>
      <c r="M28" s="289"/>
      <c r="N28" s="289" t="s">
        <v>264</v>
      </c>
      <c r="O28" s="289"/>
      <c r="P28" s="289"/>
      <c r="Q28" s="289"/>
      <c r="R28" s="290" t="s">
        <v>265</v>
      </c>
      <c r="S28" s="290"/>
      <c r="T28" s="289" t="s">
        <v>250</v>
      </c>
      <c r="U28" s="289"/>
      <c r="V28" s="289"/>
      <c r="W28" s="290" t="s">
        <v>266</v>
      </c>
      <c r="X28" s="290"/>
      <c r="Y28" s="290"/>
      <c r="AA28" s="124"/>
    </row>
    <row r="29" spans="1:27">
      <c r="A29" s="262" t="s">
        <v>251</v>
      </c>
      <c r="B29" s="262"/>
      <c r="C29" s="262"/>
      <c r="D29" s="262"/>
      <c r="E29" s="263" t="s">
        <v>279</v>
      </c>
      <c r="F29" s="263"/>
      <c r="G29" s="263"/>
      <c r="H29" s="263"/>
      <c r="I29" s="263"/>
      <c r="J29" s="264" t="s">
        <v>268</v>
      </c>
      <c r="K29" s="264"/>
      <c r="L29" s="264"/>
      <c r="M29" s="264"/>
      <c r="N29" s="264" t="s">
        <v>489</v>
      </c>
      <c r="O29" s="264"/>
      <c r="P29" s="264"/>
      <c r="Q29" s="264"/>
      <c r="R29" s="267"/>
      <c r="S29" s="268"/>
      <c r="T29" s="266"/>
      <c r="U29" s="264"/>
      <c r="V29" s="264"/>
      <c r="W29" s="261">
        <f>ROUND(R29*T29,4)</f>
        <v>0</v>
      </c>
      <c r="X29" s="261"/>
      <c r="Y29" s="261"/>
    </row>
    <row r="30" spans="1:27">
      <c r="A30" s="262" t="s">
        <v>324</v>
      </c>
      <c r="B30" s="262"/>
      <c r="C30" s="262"/>
      <c r="D30" s="262"/>
      <c r="E30" s="263" t="s">
        <v>278</v>
      </c>
      <c r="F30" s="263"/>
      <c r="G30" s="263"/>
      <c r="H30" s="263"/>
      <c r="I30" s="263"/>
      <c r="J30" s="264">
        <v>16</v>
      </c>
      <c r="K30" s="264"/>
      <c r="L30" s="264"/>
      <c r="M30" s="264"/>
      <c r="N30" s="264" t="s">
        <v>489</v>
      </c>
      <c r="O30" s="264"/>
      <c r="P30" s="264"/>
      <c r="Q30" s="264"/>
      <c r="R30" s="265">
        <f>J30/($W$25*188.76)</f>
        <v>2.8254573709119162E-4</v>
      </c>
      <c r="S30" s="265"/>
      <c r="T30" s="266">
        <v>4390.25</v>
      </c>
      <c r="U30" s="264"/>
      <c r="V30" s="264"/>
      <c r="W30" s="261">
        <f>ROUND(R30*T30,4)</f>
        <v>1.2403999999999999</v>
      </c>
      <c r="X30" s="261"/>
      <c r="Y30" s="261"/>
    </row>
    <row r="31" spans="1:27">
      <c r="A31" s="257" t="s">
        <v>100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8">
        <f>W30+W29</f>
        <v>1.2403999999999999</v>
      </c>
      <c r="X31" s="258"/>
      <c r="Y31" s="258"/>
    </row>
    <row r="32" spans="1:27">
      <c r="A32" s="116"/>
      <c r="B32" s="116"/>
      <c r="C32" s="116"/>
      <c r="D32" s="116"/>
      <c r="E32" s="111"/>
      <c r="F32" s="111"/>
      <c r="G32" s="111"/>
    </row>
    <row r="33" spans="1:27">
      <c r="A33" s="269" t="s">
        <v>269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</row>
    <row r="34" spans="1:27" s="118" customFormat="1" ht="49.5" customHeight="1">
      <c r="A34" s="259" t="s">
        <v>270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117" t="s">
        <v>271</v>
      </c>
      <c r="T34" s="260" t="s">
        <v>272</v>
      </c>
      <c r="U34" s="260"/>
      <c r="V34" s="260"/>
      <c r="W34" s="260" t="s">
        <v>248</v>
      </c>
      <c r="X34" s="260"/>
      <c r="Y34" s="260"/>
      <c r="Z34" s="125" t="s">
        <v>325</v>
      </c>
      <c r="AA34" s="126" t="s">
        <v>254</v>
      </c>
    </row>
    <row r="35" spans="1:27">
      <c r="A35" s="256" t="str">
        <f>A5</f>
        <v>ÁREA INTERNA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119">
        <f>P12</f>
        <v>5.4878</v>
      </c>
      <c r="T35" s="254">
        <v>2241.7600000000002</v>
      </c>
      <c r="U35" s="254"/>
      <c r="V35" s="254"/>
      <c r="W35" s="255">
        <f>ROUND(T35*S35,2)</f>
        <v>12302.33</v>
      </c>
      <c r="X35" s="255"/>
      <c r="Y35" s="255"/>
      <c r="Z35" s="112">
        <v>2</v>
      </c>
      <c r="AA35" s="127">
        <f>Z35*W35</f>
        <v>24604.66</v>
      </c>
    </row>
    <row r="36" spans="1:27">
      <c r="A36" s="256" t="str">
        <f>A14</f>
        <v>ÁREA EXTERNA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119">
        <f>P21</f>
        <v>2.4390000000000001</v>
      </c>
      <c r="T36" s="254">
        <v>1060.78</v>
      </c>
      <c r="U36" s="254"/>
      <c r="V36" s="254"/>
      <c r="W36" s="255">
        <f t="shared" ref="W36:W37" si="0">ROUND(T36*S36,2)</f>
        <v>2587.2399999999998</v>
      </c>
      <c r="X36" s="255"/>
      <c r="Y36" s="255"/>
      <c r="Z36" s="112">
        <v>1</v>
      </c>
      <c r="AA36" s="127">
        <f>W36*Z36</f>
        <v>2587.2399999999998</v>
      </c>
    </row>
    <row r="37" spans="1:27" ht="24" customHeight="1">
      <c r="A37" s="253" t="str">
        <f>A24</f>
        <v>ESQUADRIA EXTERNA - FACE EXTERNA SEM EXPOSIÇAO À SITUAÇÃO DE RISCO + FACE INTERNA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119">
        <f>W31</f>
        <v>1.2403999999999999</v>
      </c>
      <c r="T37" s="254">
        <v>539.82000000000005</v>
      </c>
      <c r="U37" s="254"/>
      <c r="V37" s="254"/>
      <c r="W37" s="255">
        <f t="shared" si="0"/>
        <v>669.59</v>
      </c>
      <c r="X37" s="255"/>
      <c r="Y37" s="255"/>
      <c r="Z37" s="112">
        <v>2</v>
      </c>
      <c r="AA37" s="127">
        <f>W37*Z37</f>
        <v>1339.18</v>
      </c>
    </row>
    <row r="38" spans="1:27">
      <c r="A38" s="318" t="s">
        <v>273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128">
        <f>SUM(AA35:AA37)</f>
        <v>28531.08</v>
      </c>
    </row>
    <row r="39" spans="1:27">
      <c r="A39" s="318" t="s">
        <v>274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128">
        <f>AA38*12</f>
        <v>342372.96</v>
      </c>
    </row>
    <row r="40" spans="1:27">
      <c r="A40" s="111"/>
      <c r="B40" s="111"/>
      <c r="C40" s="111"/>
      <c r="D40" s="111"/>
      <c r="E40" s="111"/>
      <c r="F40" s="111"/>
      <c r="G40" s="111"/>
    </row>
    <row r="42" spans="1:27">
      <c r="A42" s="252" t="s">
        <v>488</v>
      </c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</sheetData>
  <mergeCells count="106">
    <mergeCell ref="A3:R3"/>
    <mergeCell ref="A5:R5"/>
    <mergeCell ref="A6:O6"/>
    <mergeCell ref="P6:R6"/>
    <mergeCell ref="A33:AA33"/>
    <mergeCell ref="A38:Z38"/>
    <mergeCell ref="A39:Z39"/>
    <mergeCell ref="A9:D9"/>
    <mergeCell ref="E9:I9"/>
    <mergeCell ref="J9:O9"/>
    <mergeCell ref="P9:R9"/>
    <mergeCell ref="A10:D10"/>
    <mergeCell ref="E10:I10"/>
    <mergeCell ref="J10:O10"/>
    <mergeCell ref="P10:R10"/>
    <mergeCell ref="A7:D7"/>
    <mergeCell ref="E7:I7"/>
    <mergeCell ref="J7:O7"/>
    <mergeCell ref="P7:R7"/>
    <mergeCell ref="A8:D8"/>
    <mergeCell ref="E8:I8"/>
    <mergeCell ref="J8:O8"/>
    <mergeCell ref="P8:R8"/>
    <mergeCell ref="A14:R14"/>
    <mergeCell ref="A15:O15"/>
    <mergeCell ref="P15:R15"/>
    <mergeCell ref="A16:D16"/>
    <mergeCell ref="E16:I16"/>
    <mergeCell ref="J16:O16"/>
    <mergeCell ref="P16:R16"/>
    <mergeCell ref="A11:D11"/>
    <mergeCell ref="E11:I11"/>
    <mergeCell ref="J11:O11"/>
    <mergeCell ref="P11:R11"/>
    <mergeCell ref="A12:O12"/>
    <mergeCell ref="P12:R12"/>
    <mergeCell ref="A19:D19"/>
    <mergeCell ref="E19:I19"/>
    <mergeCell ref="J19:O19"/>
    <mergeCell ref="P19:R19"/>
    <mergeCell ref="A20:D20"/>
    <mergeCell ref="E20:I20"/>
    <mergeCell ref="J20:O20"/>
    <mergeCell ref="P20:R20"/>
    <mergeCell ref="A17:D17"/>
    <mergeCell ref="E17:I17"/>
    <mergeCell ref="J17:O17"/>
    <mergeCell ref="P17:R17"/>
    <mergeCell ref="A18:D18"/>
    <mergeCell ref="E18:I18"/>
    <mergeCell ref="J18:O18"/>
    <mergeCell ref="P18:R18"/>
    <mergeCell ref="A21:O21"/>
    <mergeCell ref="P21:R21"/>
    <mergeCell ref="E28:I28"/>
    <mergeCell ref="J28:M28"/>
    <mergeCell ref="N28:Q28"/>
    <mergeCell ref="R28:S28"/>
    <mergeCell ref="T28:V28"/>
    <mergeCell ref="W28:Y28"/>
    <mergeCell ref="T26:V26"/>
    <mergeCell ref="W26:Y26"/>
    <mergeCell ref="E27:I27"/>
    <mergeCell ref="J27:M27"/>
    <mergeCell ref="N27:Q27"/>
    <mergeCell ref="R27:S27"/>
    <mergeCell ref="T27:V27"/>
    <mergeCell ref="W27:Y27"/>
    <mergeCell ref="A29:D29"/>
    <mergeCell ref="E29:I29"/>
    <mergeCell ref="J29:M29"/>
    <mergeCell ref="N29:Q29"/>
    <mergeCell ref="R29:S29"/>
    <mergeCell ref="T29:V29"/>
    <mergeCell ref="A24:Y24"/>
    <mergeCell ref="A25:V25"/>
    <mergeCell ref="W25:Y25"/>
    <mergeCell ref="A26:D28"/>
    <mergeCell ref="E26:I26"/>
    <mergeCell ref="J26:M26"/>
    <mergeCell ref="N26:Q26"/>
    <mergeCell ref="R26:S26"/>
    <mergeCell ref="A1:AA1"/>
    <mergeCell ref="A42:Y42"/>
    <mergeCell ref="A37:R37"/>
    <mergeCell ref="T37:V37"/>
    <mergeCell ref="W37:Y37"/>
    <mergeCell ref="A35:R35"/>
    <mergeCell ref="T35:V35"/>
    <mergeCell ref="W35:Y35"/>
    <mergeCell ref="A36:R36"/>
    <mergeCell ref="T36:V36"/>
    <mergeCell ref="W36:Y36"/>
    <mergeCell ref="A31:V31"/>
    <mergeCell ref="W31:Y31"/>
    <mergeCell ref="A34:R34"/>
    <mergeCell ref="T34:V34"/>
    <mergeCell ref="W34:Y34"/>
    <mergeCell ref="W29:Y29"/>
    <mergeCell ref="A30:D30"/>
    <mergeCell ref="E30:I30"/>
    <mergeCell ref="J30:M30"/>
    <mergeCell ref="N30:Q30"/>
    <mergeCell ref="R30:S30"/>
    <mergeCell ref="T30:V30"/>
    <mergeCell ref="W30:Y30"/>
  </mergeCells>
  <pageMargins left="0.51181102362204722" right="0.51181102362204722" top="1.3779527559055118" bottom="0.78740157480314965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58"/>
  <sheetViews>
    <sheetView view="pageBreakPreview" topLeftCell="A43" zoomScale="115" zoomScaleNormal="100" zoomScaleSheetLayoutView="115" workbookViewId="0">
      <selection activeCell="B11" sqref="B11:C11"/>
    </sheetView>
  </sheetViews>
  <sheetFormatPr defaultRowHeight="15"/>
  <cols>
    <col min="1" max="1" width="5.28515625" bestFit="1" customWidth="1"/>
    <col min="2" max="2" width="43.42578125" bestFit="1" customWidth="1"/>
    <col min="3" max="5" width="11.5703125" customWidth="1"/>
    <col min="6" max="6" width="12.85546875" bestFit="1" customWidth="1"/>
    <col min="7" max="7" width="14.7109375" bestFit="1" customWidth="1"/>
  </cols>
  <sheetData>
    <row r="2" spans="1:7">
      <c r="A2" s="323" t="s">
        <v>486</v>
      </c>
      <c r="B2" s="323"/>
      <c r="C2" s="323"/>
      <c r="D2" s="323"/>
      <c r="E2" s="323"/>
      <c r="F2" s="323"/>
      <c r="G2" s="323"/>
    </row>
    <row r="4" spans="1:7">
      <c r="A4" s="326" t="s">
        <v>281</v>
      </c>
      <c r="B4" s="326"/>
      <c r="C4" s="326"/>
      <c r="D4" s="326"/>
      <c r="E4" s="326"/>
      <c r="F4" s="326"/>
      <c r="G4" s="326"/>
    </row>
    <row r="5" spans="1:7" ht="45">
      <c r="A5" s="129" t="s">
        <v>282</v>
      </c>
      <c r="B5" s="328" t="s">
        <v>326</v>
      </c>
      <c r="C5" s="328" t="s">
        <v>327</v>
      </c>
      <c r="D5" s="130" t="s">
        <v>328</v>
      </c>
      <c r="E5" s="131" t="s">
        <v>329</v>
      </c>
      <c r="F5" s="131" t="s">
        <v>284</v>
      </c>
      <c r="G5" s="131" t="s">
        <v>254</v>
      </c>
    </row>
    <row r="6" spans="1:7">
      <c r="A6" s="132" t="s">
        <v>330</v>
      </c>
      <c r="B6" s="319" t="s">
        <v>331</v>
      </c>
      <c r="C6" s="319">
        <v>18</v>
      </c>
      <c r="D6" s="133" t="s">
        <v>332</v>
      </c>
      <c r="E6" s="133" t="s">
        <v>333</v>
      </c>
      <c r="F6" s="133" t="s">
        <v>334</v>
      </c>
      <c r="G6" s="134">
        <v>1723.8</v>
      </c>
    </row>
    <row r="7" spans="1:7">
      <c r="A7" s="135" t="s">
        <v>335</v>
      </c>
      <c r="B7" s="324" t="s">
        <v>287</v>
      </c>
      <c r="C7" s="324">
        <v>13</v>
      </c>
      <c r="D7" s="136" t="s">
        <v>336</v>
      </c>
      <c r="E7" s="136" t="s">
        <v>337</v>
      </c>
      <c r="F7" s="136" t="s">
        <v>338</v>
      </c>
      <c r="G7" s="137">
        <v>2321.2800000000002</v>
      </c>
    </row>
    <row r="8" spans="1:7">
      <c r="A8" s="132" t="s">
        <v>339</v>
      </c>
      <c r="B8" s="319" t="s">
        <v>288</v>
      </c>
      <c r="C8" s="319">
        <v>21</v>
      </c>
      <c r="D8" s="133" t="s">
        <v>340</v>
      </c>
      <c r="E8" s="133" t="s">
        <v>341</v>
      </c>
      <c r="F8" s="133" t="s">
        <v>338</v>
      </c>
      <c r="G8" s="134">
        <v>1413.6</v>
      </c>
    </row>
    <row r="9" spans="1:7">
      <c r="A9" s="135" t="s">
        <v>342</v>
      </c>
      <c r="B9" s="324" t="s">
        <v>343</v>
      </c>
      <c r="C9" s="324">
        <v>24</v>
      </c>
      <c r="D9" s="136" t="s">
        <v>344</v>
      </c>
      <c r="E9" s="136" t="s">
        <v>345</v>
      </c>
      <c r="F9" s="136" t="s">
        <v>346</v>
      </c>
      <c r="G9" s="137">
        <v>3240</v>
      </c>
    </row>
    <row r="10" spans="1:7">
      <c r="A10" s="132" t="s">
        <v>347</v>
      </c>
      <c r="B10" s="319" t="s">
        <v>348</v>
      </c>
      <c r="C10" s="319">
        <v>8</v>
      </c>
      <c r="D10" s="133" t="s">
        <v>349</v>
      </c>
      <c r="E10" s="133" t="s">
        <v>350</v>
      </c>
      <c r="F10" s="133" t="s">
        <v>346</v>
      </c>
      <c r="G10" s="134">
        <v>396.48</v>
      </c>
    </row>
    <row r="11" spans="1:7">
      <c r="A11" s="135" t="s">
        <v>351</v>
      </c>
      <c r="B11" s="324" t="s">
        <v>289</v>
      </c>
      <c r="C11" s="324">
        <v>10</v>
      </c>
      <c r="D11" s="136" t="s">
        <v>352</v>
      </c>
      <c r="E11" s="136" t="s">
        <v>342</v>
      </c>
      <c r="F11" s="136" t="s">
        <v>346</v>
      </c>
      <c r="G11" s="137">
        <v>35.6</v>
      </c>
    </row>
    <row r="12" spans="1:7">
      <c r="A12" s="132" t="s">
        <v>353</v>
      </c>
      <c r="B12" s="319" t="s">
        <v>290</v>
      </c>
      <c r="C12" s="319">
        <v>10</v>
      </c>
      <c r="D12" s="133" t="s">
        <v>352</v>
      </c>
      <c r="E12" s="133" t="s">
        <v>354</v>
      </c>
      <c r="F12" s="133" t="s">
        <v>346</v>
      </c>
      <c r="G12" s="134">
        <v>89</v>
      </c>
    </row>
    <row r="13" spans="1:7">
      <c r="A13" s="135" t="s">
        <v>355</v>
      </c>
      <c r="B13" s="324" t="s">
        <v>291</v>
      </c>
      <c r="C13" s="324">
        <v>17</v>
      </c>
      <c r="D13" s="136" t="s">
        <v>356</v>
      </c>
      <c r="E13" s="136" t="s">
        <v>357</v>
      </c>
      <c r="F13" s="136" t="s">
        <v>338</v>
      </c>
      <c r="G13" s="137">
        <v>1108.8</v>
      </c>
    </row>
    <row r="14" spans="1:7">
      <c r="A14" s="132" t="s">
        <v>358</v>
      </c>
      <c r="B14" s="319" t="s">
        <v>292</v>
      </c>
      <c r="C14" s="319">
        <v>20</v>
      </c>
      <c r="D14" s="133" t="s">
        <v>359</v>
      </c>
      <c r="E14" s="133" t="s">
        <v>360</v>
      </c>
      <c r="F14" s="133" t="s">
        <v>346</v>
      </c>
      <c r="G14" s="134">
        <v>1278</v>
      </c>
    </row>
    <row r="15" spans="1:7">
      <c r="A15" s="135" t="s">
        <v>354</v>
      </c>
      <c r="B15" s="324" t="s">
        <v>361</v>
      </c>
      <c r="C15" s="324">
        <v>20</v>
      </c>
      <c r="D15" s="136" t="s">
        <v>362</v>
      </c>
      <c r="E15" s="136" t="s">
        <v>357</v>
      </c>
      <c r="F15" s="136" t="s">
        <v>334</v>
      </c>
      <c r="G15" s="137">
        <v>1297.5999999999999</v>
      </c>
    </row>
    <row r="16" spans="1:7">
      <c r="A16" s="132" t="s">
        <v>363</v>
      </c>
      <c r="B16" s="319" t="s">
        <v>293</v>
      </c>
      <c r="C16" s="319">
        <v>9</v>
      </c>
      <c r="D16" s="133" t="s">
        <v>364</v>
      </c>
      <c r="E16" s="133" t="s">
        <v>365</v>
      </c>
      <c r="F16" s="133" t="s">
        <v>346</v>
      </c>
      <c r="G16" s="134">
        <v>935.68</v>
      </c>
    </row>
    <row r="17" spans="1:7">
      <c r="A17" s="135" t="s">
        <v>366</v>
      </c>
      <c r="B17" s="324" t="s">
        <v>294</v>
      </c>
      <c r="C17" s="324">
        <v>10</v>
      </c>
      <c r="D17" s="136" t="s">
        <v>367</v>
      </c>
      <c r="E17" s="136" t="s">
        <v>354</v>
      </c>
      <c r="F17" s="136" t="s">
        <v>346</v>
      </c>
      <c r="G17" s="137">
        <v>332.7</v>
      </c>
    </row>
    <row r="18" spans="1:7">
      <c r="A18" s="132" t="s">
        <v>368</v>
      </c>
      <c r="B18" s="319" t="s">
        <v>295</v>
      </c>
      <c r="C18" s="319">
        <v>6</v>
      </c>
      <c r="D18" s="133" t="s">
        <v>369</v>
      </c>
      <c r="E18" s="133" t="s">
        <v>354</v>
      </c>
      <c r="F18" s="133" t="s">
        <v>346</v>
      </c>
      <c r="G18" s="134">
        <v>237.9</v>
      </c>
    </row>
    <row r="19" spans="1:7">
      <c r="A19" s="135" t="s">
        <v>370</v>
      </c>
      <c r="B19" s="324" t="s">
        <v>371</v>
      </c>
      <c r="C19" s="324">
        <v>8</v>
      </c>
      <c r="D19" s="136" t="s">
        <v>372</v>
      </c>
      <c r="E19" s="136" t="s">
        <v>347</v>
      </c>
      <c r="F19" s="136" t="s">
        <v>346</v>
      </c>
      <c r="G19" s="137">
        <v>31.25</v>
      </c>
    </row>
    <row r="20" spans="1:7">
      <c r="A20" s="132" t="s">
        <v>373</v>
      </c>
      <c r="B20" s="319" t="s">
        <v>296</v>
      </c>
      <c r="C20" s="319">
        <v>17</v>
      </c>
      <c r="D20" s="133" t="s">
        <v>374</v>
      </c>
      <c r="E20" s="133" t="s">
        <v>375</v>
      </c>
      <c r="F20" s="133" t="s">
        <v>346</v>
      </c>
      <c r="G20" s="134">
        <v>130</v>
      </c>
    </row>
    <row r="21" spans="1:7">
      <c r="A21" s="135" t="s">
        <v>376</v>
      </c>
      <c r="B21" s="324" t="s">
        <v>377</v>
      </c>
      <c r="C21" s="324">
        <v>29</v>
      </c>
      <c r="D21" s="136" t="s">
        <v>378</v>
      </c>
      <c r="E21" s="136" t="s">
        <v>339</v>
      </c>
      <c r="F21" s="136" t="s">
        <v>346</v>
      </c>
      <c r="G21" s="137">
        <v>12.69</v>
      </c>
    </row>
    <row r="22" spans="1:7">
      <c r="A22" s="132" t="s">
        <v>379</v>
      </c>
      <c r="B22" s="319" t="s">
        <v>297</v>
      </c>
      <c r="C22" s="319">
        <v>6</v>
      </c>
      <c r="D22" s="133" t="s">
        <v>380</v>
      </c>
      <c r="E22" s="133" t="s">
        <v>381</v>
      </c>
      <c r="F22" s="133" t="s">
        <v>382</v>
      </c>
      <c r="G22" s="134">
        <v>434</v>
      </c>
    </row>
    <row r="23" spans="1:7">
      <c r="A23" s="135" t="s">
        <v>383</v>
      </c>
      <c r="B23" s="324" t="s">
        <v>298</v>
      </c>
      <c r="C23" s="324">
        <v>11</v>
      </c>
      <c r="D23" s="136" t="s">
        <v>384</v>
      </c>
      <c r="E23" s="136" t="s">
        <v>360</v>
      </c>
      <c r="F23" s="136" t="s">
        <v>346</v>
      </c>
      <c r="G23" s="137">
        <v>342</v>
      </c>
    </row>
    <row r="24" spans="1:7">
      <c r="A24" s="132" t="s">
        <v>385</v>
      </c>
      <c r="B24" s="319" t="s">
        <v>299</v>
      </c>
      <c r="C24" s="319">
        <v>24</v>
      </c>
      <c r="D24" s="133" t="s">
        <v>386</v>
      </c>
      <c r="E24" s="133" t="s">
        <v>387</v>
      </c>
      <c r="F24" s="133" t="s">
        <v>346</v>
      </c>
      <c r="G24" s="134">
        <v>301</v>
      </c>
    </row>
    <row r="25" spans="1:7">
      <c r="A25" s="135" t="s">
        <v>375</v>
      </c>
      <c r="B25" s="324" t="s">
        <v>388</v>
      </c>
      <c r="C25" s="324">
        <v>15</v>
      </c>
      <c r="D25" s="136" t="s">
        <v>389</v>
      </c>
      <c r="E25" s="136" t="s">
        <v>387</v>
      </c>
      <c r="F25" s="136" t="s">
        <v>346</v>
      </c>
      <c r="G25" s="137">
        <v>1186</v>
      </c>
    </row>
    <row r="26" spans="1:7">
      <c r="A26" s="132" t="s">
        <v>390</v>
      </c>
      <c r="B26" s="319" t="s">
        <v>391</v>
      </c>
      <c r="C26" s="319">
        <v>14</v>
      </c>
      <c r="D26" s="133" t="s">
        <v>392</v>
      </c>
      <c r="E26" s="133" t="s">
        <v>387</v>
      </c>
      <c r="F26" s="133" t="s">
        <v>346</v>
      </c>
      <c r="G26" s="134">
        <v>330</v>
      </c>
    </row>
    <row r="27" spans="1:7">
      <c r="A27" s="135" t="s">
        <v>393</v>
      </c>
      <c r="B27" s="324" t="s">
        <v>300</v>
      </c>
      <c r="C27" s="324">
        <v>18</v>
      </c>
      <c r="D27" s="136" t="s">
        <v>394</v>
      </c>
      <c r="E27" s="136" t="s">
        <v>387</v>
      </c>
      <c r="F27" s="136" t="s">
        <v>338</v>
      </c>
      <c r="G27" s="137">
        <v>788</v>
      </c>
    </row>
    <row r="28" spans="1:7">
      <c r="A28" s="132" t="s">
        <v>395</v>
      </c>
      <c r="B28" s="319" t="s">
        <v>301</v>
      </c>
      <c r="C28" s="319">
        <v>9</v>
      </c>
      <c r="D28" s="133" t="s">
        <v>396</v>
      </c>
      <c r="E28" s="133" t="s">
        <v>373</v>
      </c>
      <c r="F28" s="133" t="s">
        <v>346</v>
      </c>
      <c r="G28" s="134">
        <v>83.55</v>
      </c>
    </row>
    <row r="29" spans="1:7">
      <c r="A29" s="135" t="s">
        <v>350</v>
      </c>
      <c r="B29" s="324" t="s">
        <v>302</v>
      </c>
      <c r="C29" s="324">
        <v>11</v>
      </c>
      <c r="D29" s="136" t="s">
        <v>397</v>
      </c>
      <c r="E29" s="136" t="s">
        <v>360</v>
      </c>
      <c r="F29" s="136" t="s">
        <v>346</v>
      </c>
      <c r="G29" s="137">
        <v>445.5</v>
      </c>
    </row>
    <row r="30" spans="1:7">
      <c r="A30" s="132" t="s">
        <v>398</v>
      </c>
      <c r="B30" s="319" t="s">
        <v>399</v>
      </c>
      <c r="C30" s="319">
        <v>12</v>
      </c>
      <c r="D30" s="133" t="s">
        <v>400</v>
      </c>
      <c r="E30" s="133" t="s">
        <v>347</v>
      </c>
      <c r="F30" s="133" t="s">
        <v>346</v>
      </c>
      <c r="G30" s="134">
        <v>52.5</v>
      </c>
    </row>
    <row r="31" spans="1:7">
      <c r="A31" s="135" t="s">
        <v>401</v>
      </c>
      <c r="B31" s="324" t="s">
        <v>303</v>
      </c>
      <c r="C31" s="324">
        <v>35</v>
      </c>
      <c r="D31" s="136" t="s">
        <v>402</v>
      </c>
      <c r="E31" s="136" t="s">
        <v>375</v>
      </c>
      <c r="F31" s="136" t="s">
        <v>403</v>
      </c>
      <c r="G31" s="137">
        <v>262.60000000000002</v>
      </c>
    </row>
    <row r="32" spans="1:7">
      <c r="A32" s="132" t="s">
        <v>404</v>
      </c>
      <c r="B32" s="319" t="s">
        <v>304</v>
      </c>
      <c r="C32" s="319">
        <v>9</v>
      </c>
      <c r="D32" s="133" t="s">
        <v>405</v>
      </c>
      <c r="E32" s="133" t="s">
        <v>406</v>
      </c>
      <c r="F32" s="133" t="s">
        <v>407</v>
      </c>
      <c r="G32" s="134">
        <v>623.4</v>
      </c>
    </row>
    <row r="33" spans="1:7">
      <c r="A33" s="135" t="s">
        <v>408</v>
      </c>
      <c r="B33" s="324" t="s">
        <v>305</v>
      </c>
      <c r="C33" s="324">
        <v>17</v>
      </c>
      <c r="D33" s="136" t="s">
        <v>409</v>
      </c>
      <c r="E33" s="136" t="s">
        <v>375</v>
      </c>
      <c r="F33" s="136" t="s">
        <v>407</v>
      </c>
      <c r="G33" s="137">
        <v>217.6</v>
      </c>
    </row>
    <row r="34" spans="1:7">
      <c r="A34" s="132" t="s">
        <v>410</v>
      </c>
      <c r="B34" s="319" t="s">
        <v>411</v>
      </c>
      <c r="C34" s="319">
        <v>17</v>
      </c>
      <c r="D34" s="133" t="s">
        <v>412</v>
      </c>
      <c r="E34" s="133" t="s">
        <v>375</v>
      </c>
      <c r="F34" s="133" t="s">
        <v>346</v>
      </c>
      <c r="G34" s="134">
        <v>238.8</v>
      </c>
    </row>
    <row r="35" spans="1:7">
      <c r="A35" s="135" t="s">
        <v>413</v>
      </c>
      <c r="B35" s="324" t="s">
        <v>414</v>
      </c>
      <c r="C35" s="324">
        <v>11</v>
      </c>
      <c r="D35" s="136" t="s">
        <v>415</v>
      </c>
      <c r="E35" s="136" t="s">
        <v>375</v>
      </c>
      <c r="F35" s="136" t="s">
        <v>346</v>
      </c>
      <c r="G35" s="137">
        <v>162.19999999999999</v>
      </c>
    </row>
    <row r="36" spans="1:7">
      <c r="A36" s="132" t="s">
        <v>416</v>
      </c>
      <c r="B36" s="319" t="s">
        <v>417</v>
      </c>
      <c r="C36" s="319">
        <v>6</v>
      </c>
      <c r="D36" s="133" t="s">
        <v>418</v>
      </c>
      <c r="E36" s="133" t="s">
        <v>347</v>
      </c>
      <c r="F36" s="133" t="s">
        <v>346</v>
      </c>
      <c r="G36" s="134">
        <v>24.45</v>
      </c>
    </row>
    <row r="37" spans="1:7">
      <c r="A37" s="135" t="s">
        <v>419</v>
      </c>
      <c r="B37" s="324" t="s">
        <v>420</v>
      </c>
      <c r="C37" s="324">
        <v>17</v>
      </c>
      <c r="D37" s="136" t="s">
        <v>421</v>
      </c>
      <c r="E37" s="136" t="s">
        <v>422</v>
      </c>
      <c r="F37" s="136" t="s">
        <v>423</v>
      </c>
      <c r="G37" s="137">
        <v>330.4</v>
      </c>
    </row>
    <row r="38" spans="1:7">
      <c r="A38" s="132" t="s">
        <v>424</v>
      </c>
      <c r="B38" s="319" t="s">
        <v>425</v>
      </c>
      <c r="C38" s="319">
        <v>19</v>
      </c>
      <c r="D38" s="133" t="s">
        <v>426</v>
      </c>
      <c r="E38" s="133" t="s">
        <v>357</v>
      </c>
      <c r="F38" s="133" t="s">
        <v>334</v>
      </c>
      <c r="G38" s="134">
        <v>1290.4000000000001</v>
      </c>
    </row>
    <row r="39" spans="1:7">
      <c r="A39" s="135" t="s">
        <v>365</v>
      </c>
      <c r="B39" s="324" t="s">
        <v>427</v>
      </c>
      <c r="C39" s="324">
        <v>26</v>
      </c>
      <c r="D39" s="136" t="s">
        <v>428</v>
      </c>
      <c r="E39" s="136" t="s">
        <v>429</v>
      </c>
      <c r="F39" s="136" t="s">
        <v>382</v>
      </c>
      <c r="G39" s="137">
        <v>1441.7</v>
      </c>
    </row>
    <row r="40" spans="1:7">
      <c r="A40" s="132" t="s">
        <v>430</v>
      </c>
      <c r="B40" s="319" t="s">
        <v>431</v>
      </c>
      <c r="C40" s="319">
        <v>21</v>
      </c>
      <c r="D40" s="133" t="s">
        <v>432</v>
      </c>
      <c r="E40" s="133" t="s">
        <v>357</v>
      </c>
      <c r="F40" s="133" t="s">
        <v>382</v>
      </c>
      <c r="G40" s="134">
        <v>1588.8</v>
      </c>
    </row>
    <row r="41" spans="1:7">
      <c r="A41" s="135" t="s">
        <v>433</v>
      </c>
      <c r="B41" s="324" t="s">
        <v>434</v>
      </c>
      <c r="C41" s="324">
        <v>8</v>
      </c>
      <c r="D41" s="136" t="s">
        <v>435</v>
      </c>
      <c r="E41" s="136" t="s">
        <v>381</v>
      </c>
      <c r="F41" s="136" t="s">
        <v>382</v>
      </c>
      <c r="G41" s="137">
        <v>908</v>
      </c>
    </row>
    <row r="42" spans="1:7">
      <c r="A42" s="132" t="s">
        <v>436</v>
      </c>
      <c r="B42" s="319" t="s">
        <v>437</v>
      </c>
      <c r="C42" s="319">
        <v>17</v>
      </c>
      <c r="D42" s="133" t="s">
        <v>438</v>
      </c>
      <c r="E42" s="133" t="s">
        <v>381</v>
      </c>
      <c r="F42" s="133" t="s">
        <v>382</v>
      </c>
      <c r="G42" s="134">
        <v>567</v>
      </c>
    </row>
    <row r="43" spans="1:7">
      <c r="A43" s="135" t="s">
        <v>439</v>
      </c>
      <c r="B43" s="324" t="s">
        <v>440</v>
      </c>
      <c r="C43" s="324">
        <v>8</v>
      </c>
      <c r="D43" s="136" t="s">
        <v>441</v>
      </c>
      <c r="E43" s="136" t="s">
        <v>387</v>
      </c>
      <c r="F43" s="136" t="s">
        <v>346</v>
      </c>
      <c r="G43" s="137">
        <v>676</v>
      </c>
    </row>
    <row r="44" spans="1:7">
      <c r="A44" s="132" t="s">
        <v>442</v>
      </c>
      <c r="B44" s="319" t="s">
        <v>443</v>
      </c>
      <c r="C44" s="319">
        <v>19</v>
      </c>
      <c r="D44" s="133" t="s">
        <v>444</v>
      </c>
      <c r="E44" s="133" t="s">
        <v>387</v>
      </c>
      <c r="F44" s="133" t="s">
        <v>346</v>
      </c>
      <c r="G44" s="134">
        <v>386</v>
      </c>
    </row>
    <row r="45" spans="1:7">
      <c r="A45" s="135" t="s">
        <v>445</v>
      </c>
      <c r="B45" s="324" t="s">
        <v>446</v>
      </c>
      <c r="C45" s="324">
        <v>17</v>
      </c>
      <c r="D45" s="136" t="s">
        <v>447</v>
      </c>
      <c r="E45" s="136" t="s">
        <v>375</v>
      </c>
      <c r="F45" s="136" t="s">
        <v>346</v>
      </c>
      <c r="G45" s="137">
        <v>308.60000000000002</v>
      </c>
    </row>
    <row r="46" spans="1:7">
      <c r="A46" s="132" t="s">
        <v>448</v>
      </c>
      <c r="B46" s="319" t="s">
        <v>449</v>
      </c>
      <c r="C46" s="319">
        <v>10</v>
      </c>
      <c r="D46" s="133" t="s">
        <v>450</v>
      </c>
      <c r="E46" s="133" t="s">
        <v>375</v>
      </c>
      <c r="F46" s="133" t="s">
        <v>346</v>
      </c>
      <c r="G46" s="134">
        <v>407.4</v>
      </c>
    </row>
    <row r="47" spans="1:7">
      <c r="A47" s="135" t="s">
        <v>451</v>
      </c>
      <c r="B47" s="324" t="s">
        <v>452</v>
      </c>
      <c r="C47" s="324">
        <v>8</v>
      </c>
      <c r="D47" s="136" t="s">
        <v>453</v>
      </c>
      <c r="E47" s="136" t="s">
        <v>375</v>
      </c>
      <c r="F47" s="136" t="s">
        <v>346</v>
      </c>
      <c r="G47" s="137">
        <v>230.6</v>
      </c>
    </row>
    <row r="48" spans="1:7">
      <c r="A48" s="132" t="s">
        <v>454</v>
      </c>
      <c r="B48" s="319" t="s">
        <v>455</v>
      </c>
      <c r="C48" s="319">
        <v>14</v>
      </c>
      <c r="D48" s="133" t="s">
        <v>456</v>
      </c>
      <c r="E48" s="133" t="s">
        <v>347</v>
      </c>
      <c r="F48" s="133" t="s">
        <v>346</v>
      </c>
      <c r="G48" s="134">
        <v>92.4</v>
      </c>
    </row>
    <row r="49" spans="1:7">
      <c r="A49" s="135" t="s">
        <v>457</v>
      </c>
      <c r="B49" s="324" t="s">
        <v>458</v>
      </c>
      <c r="C49" s="324">
        <v>10</v>
      </c>
      <c r="D49" s="136" t="s">
        <v>459</v>
      </c>
      <c r="E49" s="136" t="s">
        <v>354</v>
      </c>
      <c r="F49" s="136" t="s">
        <v>346</v>
      </c>
      <c r="G49" s="137">
        <v>105.1</v>
      </c>
    </row>
    <row r="50" spans="1:7">
      <c r="A50" s="132" t="s">
        <v>460</v>
      </c>
      <c r="B50" s="319" t="s">
        <v>461</v>
      </c>
      <c r="C50" s="319">
        <v>29</v>
      </c>
      <c r="D50" s="133" t="s">
        <v>462</v>
      </c>
      <c r="E50" s="133" t="s">
        <v>387</v>
      </c>
      <c r="F50" s="133" t="s">
        <v>346</v>
      </c>
      <c r="G50" s="134">
        <v>141</v>
      </c>
    </row>
    <row r="51" spans="1:7" ht="15.75">
      <c r="A51" s="320" t="s">
        <v>463</v>
      </c>
      <c r="B51" s="320"/>
      <c r="C51" s="320"/>
      <c r="D51" s="320"/>
      <c r="E51" s="320"/>
      <c r="F51" s="320"/>
      <c r="G51" s="138">
        <v>28549.38</v>
      </c>
    </row>
    <row r="53" spans="1:7">
      <c r="A53" s="326" t="s">
        <v>306</v>
      </c>
      <c r="B53" s="326"/>
      <c r="C53" s="326"/>
      <c r="D53" s="326"/>
      <c r="E53" s="326"/>
      <c r="F53" s="326"/>
    </row>
    <row r="54" spans="1:7" ht="30">
      <c r="A54" s="163" t="s">
        <v>282</v>
      </c>
      <c r="B54" s="163" t="s">
        <v>283</v>
      </c>
      <c r="C54" s="163" t="s">
        <v>284</v>
      </c>
      <c r="D54" s="164" t="s">
        <v>285</v>
      </c>
      <c r="E54" s="165" t="s">
        <v>307</v>
      </c>
      <c r="F54" s="165" t="s">
        <v>286</v>
      </c>
    </row>
    <row r="55" spans="1:7">
      <c r="A55" s="327" t="s">
        <v>309</v>
      </c>
      <c r="B55" s="327"/>
      <c r="C55" s="327"/>
      <c r="D55" s="327"/>
      <c r="E55" s="327"/>
      <c r="F55" s="327"/>
    </row>
    <row r="56" spans="1:7">
      <c r="A56" s="120">
        <v>5</v>
      </c>
      <c r="B56" s="121" t="s">
        <v>310</v>
      </c>
      <c r="C56" s="120" t="s">
        <v>308</v>
      </c>
      <c r="D56" s="120">
        <v>1</v>
      </c>
      <c r="E56" s="122">
        <v>34.14</v>
      </c>
      <c r="F56" s="122">
        <f>E56</f>
        <v>34.14</v>
      </c>
    </row>
    <row r="57" spans="1:7">
      <c r="A57" s="120">
        <v>6</v>
      </c>
      <c r="B57" s="121" t="s">
        <v>311</v>
      </c>
      <c r="C57" s="120" t="s">
        <v>308</v>
      </c>
      <c r="D57" s="120">
        <v>1</v>
      </c>
      <c r="E57" s="122">
        <v>13.84</v>
      </c>
      <c r="F57" s="122">
        <f>E57</f>
        <v>13.84</v>
      </c>
    </row>
    <row r="58" spans="1:7">
      <c r="A58" s="325" t="s">
        <v>312</v>
      </c>
      <c r="B58" s="325"/>
      <c r="C58" s="325"/>
      <c r="D58" s="325"/>
      <c r="E58" s="321">
        <f>SUM(F56:F57)</f>
        <v>47.980000000000004</v>
      </c>
      <c r="F58" s="322"/>
    </row>
  </sheetData>
  <mergeCells count="53">
    <mergeCell ref="A58:D58"/>
    <mergeCell ref="A4:G4"/>
    <mergeCell ref="A53:F53"/>
    <mergeCell ref="A55:F55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7:C37"/>
    <mergeCell ref="B38:C38"/>
    <mergeCell ref="B39:C39"/>
    <mergeCell ref="B30:C30"/>
    <mergeCell ref="B31:C31"/>
    <mergeCell ref="B32:C32"/>
    <mergeCell ref="B33:C33"/>
    <mergeCell ref="B34:C34"/>
    <mergeCell ref="B50:C50"/>
    <mergeCell ref="A51:F51"/>
    <mergeCell ref="E58:F58"/>
    <mergeCell ref="A2:G2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</mergeCells>
  <pageMargins left="0.511811024" right="0.511811024" top="0.78740157499999996" bottom="0.78740157499999996" header="0.31496062000000002" footer="0.31496062000000002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view="pageBreakPreview" topLeftCell="A34" zoomScale="60" zoomScaleNormal="100" workbookViewId="0">
      <selection activeCell="K36" sqref="K36"/>
    </sheetView>
  </sheetViews>
  <sheetFormatPr defaultRowHeight="15"/>
  <cols>
    <col min="1" max="1" width="6.7109375" style="146" customWidth="1"/>
    <col min="2" max="2" width="16" style="166" customWidth="1"/>
    <col min="3" max="3" width="50.5703125" style="146" customWidth="1"/>
    <col min="4" max="4" width="9.140625" style="146"/>
    <col min="5" max="5" width="14" style="146" customWidth="1"/>
    <col min="6" max="6" width="11.5703125" style="146" customWidth="1"/>
  </cols>
  <sheetData>
    <row r="1" spans="1:6">
      <c r="A1" s="323" t="s">
        <v>485</v>
      </c>
      <c r="B1" s="323"/>
      <c r="C1" s="323"/>
      <c r="D1" s="323"/>
      <c r="E1" s="323"/>
      <c r="F1" s="323"/>
    </row>
    <row r="3" spans="1:6" ht="15" customHeight="1">
      <c r="A3" s="338" t="s">
        <v>464</v>
      </c>
      <c r="B3" s="338"/>
      <c r="C3" s="338"/>
      <c r="D3" s="338"/>
      <c r="E3" s="338"/>
      <c r="F3" s="338"/>
    </row>
    <row r="4" spans="1:6" ht="15" customHeight="1">
      <c r="A4" s="342" t="s">
        <v>313</v>
      </c>
      <c r="B4" s="340" t="s">
        <v>481</v>
      </c>
      <c r="C4" s="342" t="s">
        <v>314</v>
      </c>
      <c r="D4" s="342" t="s">
        <v>315</v>
      </c>
      <c r="E4" s="347" t="s">
        <v>316</v>
      </c>
      <c r="F4" s="347" t="s">
        <v>317</v>
      </c>
    </row>
    <row r="5" spans="1:6">
      <c r="A5" s="342"/>
      <c r="B5" s="341"/>
      <c r="C5" s="342"/>
      <c r="D5" s="342"/>
      <c r="E5" s="348"/>
      <c r="F5" s="348"/>
    </row>
    <row r="6" spans="1:6" ht="42.75">
      <c r="A6" s="140">
        <v>1</v>
      </c>
      <c r="B6" s="158" t="s">
        <v>466</v>
      </c>
      <c r="C6" s="156" t="s">
        <v>467</v>
      </c>
      <c r="D6" s="140">
        <v>4</v>
      </c>
      <c r="E6" s="141">
        <v>56.95</v>
      </c>
      <c r="F6" s="142">
        <f>D6*E6</f>
        <v>227.8</v>
      </c>
    </row>
    <row r="7" spans="1:6" ht="71.25">
      <c r="A7" s="140">
        <v>2</v>
      </c>
      <c r="B7" s="158" t="s">
        <v>468</v>
      </c>
      <c r="C7" s="156" t="s">
        <v>469</v>
      </c>
      <c r="D7" s="140">
        <v>4</v>
      </c>
      <c r="E7" s="141">
        <v>53.43</v>
      </c>
      <c r="F7" s="142">
        <f t="shared" ref="F7:F10" si="0">D7*E7</f>
        <v>213.72</v>
      </c>
    </row>
    <row r="8" spans="1:6" ht="71.25">
      <c r="A8" s="140">
        <v>3</v>
      </c>
      <c r="B8" s="158" t="s">
        <v>470</v>
      </c>
      <c r="C8" s="156" t="s">
        <v>471</v>
      </c>
      <c r="D8" s="140">
        <v>2</v>
      </c>
      <c r="E8" s="141">
        <v>36.25</v>
      </c>
      <c r="F8" s="142">
        <f t="shared" si="0"/>
        <v>72.5</v>
      </c>
    </row>
    <row r="9" spans="1:6" ht="57">
      <c r="A9" s="140">
        <v>4</v>
      </c>
      <c r="B9" s="158" t="s">
        <v>472</v>
      </c>
      <c r="C9" s="157" t="s">
        <v>473</v>
      </c>
      <c r="D9" s="140">
        <v>6</v>
      </c>
      <c r="E9" s="141">
        <v>22.76</v>
      </c>
      <c r="F9" s="142">
        <f t="shared" si="0"/>
        <v>136.56</v>
      </c>
    </row>
    <row r="10" spans="1:6" ht="71.25">
      <c r="A10" s="140">
        <v>5</v>
      </c>
      <c r="B10" s="158" t="s">
        <v>474</v>
      </c>
      <c r="C10" s="156" t="s">
        <v>475</v>
      </c>
      <c r="D10" s="140">
        <v>1</v>
      </c>
      <c r="E10" s="141">
        <v>2.39</v>
      </c>
      <c r="F10" s="142">
        <f t="shared" si="0"/>
        <v>2.39</v>
      </c>
    </row>
    <row r="11" spans="1:6" ht="15" customHeight="1">
      <c r="A11" s="343" t="s">
        <v>318</v>
      </c>
      <c r="B11" s="343"/>
      <c r="C11" s="343"/>
      <c r="D11" s="343"/>
      <c r="E11" s="343"/>
      <c r="F11" s="144">
        <f>SUM(F6:F10)</f>
        <v>652.96999999999991</v>
      </c>
    </row>
    <row r="12" spans="1:6" ht="28.5" customHeight="1">
      <c r="A12" s="343" t="s">
        <v>319</v>
      </c>
      <c r="B12" s="343"/>
      <c r="C12" s="343"/>
      <c r="D12" s="343"/>
      <c r="E12" s="343"/>
      <c r="F12" s="143" t="s">
        <v>320</v>
      </c>
    </row>
    <row r="13" spans="1:6" ht="15" customHeight="1">
      <c r="A13" s="342" t="s">
        <v>482</v>
      </c>
      <c r="B13" s="342"/>
      <c r="C13" s="342"/>
      <c r="D13" s="342"/>
      <c r="E13" s="342"/>
      <c r="F13" s="139" t="s">
        <v>321</v>
      </c>
    </row>
    <row r="14" spans="1:6">
      <c r="A14" s="344">
        <f>F11/12</f>
        <v>54.414166666666659</v>
      </c>
      <c r="B14" s="345"/>
      <c r="C14" s="345"/>
      <c r="D14" s="345"/>
      <c r="E14" s="345"/>
      <c r="F14" s="346"/>
    </row>
    <row r="15" spans="1:6">
      <c r="A15" s="145"/>
    </row>
    <row r="16" spans="1:6">
      <c r="A16" s="339" t="s">
        <v>465</v>
      </c>
      <c r="B16" s="339"/>
      <c r="C16" s="339"/>
      <c r="D16" s="339"/>
      <c r="E16" s="339"/>
      <c r="F16" s="339"/>
    </row>
    <row r="17" spans="1:6">
      <c r="A17" s="330" t="s">
        <v>313</v>
      </c>
      <c r="B17" s="340" t="s">
        <v>481</v>
      </c>
      <c r="C17" s="330" t="s">
        <v>314</v>
      </c>
      <c r="D17" s="342" t="s">
        <v>315</v>
      </c>
      <c r="E17" s="342" t="s">
        <v>316</v>
      </c>
      <c r="F17" s="342" t="s">
        <v>317</v>
      </c>
    </row>
    <row r="18" spans="1:6">
      <c r="A18" s="330"/>
      <c r="B18" s="341"/>
      <c r="C18" s="330"/>
      <c r="D18" s="342"/>
      <c r="E18" s="342"/>
      <c r="F18" s="342"/>
    </row>
    <row r="19" spans="1:6" ht="42.75">
      <c r="A19" s="148">
        <v>1</v>
      </c>
      <c r="B19" s="158" t="s">
        <v>466</v>
      </c>
      <c r="C19" s="156" t="s">
        <v>467</v>
      </c>
      <c r="D19" s="148">
        <v>4</v>
      </c>
      <c r="E19" s="141">
        <v>56.95</v>
      </c>
      <c r="F19" s="142">
        <f>D19*E19</f>
        <v>227.8</v>
      </c>
    </row>
    <row r="20" spans="1:6" ht="71.25">
      <c r="A20" s="148">
        <v>2</v>
      </c>
      <c r="B20" s="158" t="s">
        <v>468</v>
      </c>
      <c r="C20" s="156" t="s">
        <v>469</v>
      </c>
      <c r="D20" s="148">
        <v>4</v>
      </c>
      <c r="E20" s="141">
        <v>53.43</v>
      </c>
      <c r="F20" s="142">
        <f t="shared" ref="F20:F26" si="1">D20*E20</f>
        <v>213.72</v>
      </c>
    </row>
    <row r="21" spans="1:6" ht="71.25">
      <c r="A21" s="148">
        <v>3</v>
      </c>
      <c r="B21" s="158" t="s">
        <v>470</v>
      </c>
      <c r="C21" s="156" t="s">
        <v>471</v>
      </c>
      <c r="D21" s="148">
        <v>2</v>
      </c>
      <c r="E21" s="141">
        <v>36.25</v>
      </c>
      <c r="F21" s="142">
        <f t="shared" si="1"/>
        <v>72.5</v>
      </c>
    </row>
    <row r="22" spans="1:6" ht="57">
      <c r="A22" s="148">
        <v>4</v>
      </c>
      <c r="B22" s="158" t="s">
        <v>472</v>
      </c>
      <c r="C22" s="157" t="s">
        <v>473</v>
      </c>
      <c r="D22" s="149">
        <v>6</v>
      </c>
      <c r="E22" s="150">
        <v>22.76</v>
      </c>
      <c r="F22" s="151">
        <f t="shared" si="1"/>
        <v>136.56</v>
      </c>
    </row>
    <row r="23" spans="1:6" ht="29.25">
      <c r="A23" s="148">
        <v>5</v>
      </c>
      <c r="B23" s="167" t="s">
        <v>476</v>
      </c>
      <c r="C23" s="159" t="s">
        <v>322</v>
      </c>
      <c r="D23" s="148">
        <v>2</v>
      </c>
      <c r="E23" s="152">
        <v>31.77</v>
      </c>
      <c r="F23" s="142">
        <f t="shared" si="1"/>
        <v>63.54</v>
      </c>
    </row>
    <row r="24" spans="1:6" ht="71.25">
      <c r="A24" s="148">
        <v>7</v>
      </c>
      <c r="B24" s="158" t="s">
        <v>477</v>
      </c>
      <c r="C24" s="160" t="s">
        <v>478</v>
      </c>
      <c r="D24" s="149">
        <v>2</v>
      </c>
      <c r="E24" s="162">
        <v>18.41</v>
      </c>
      <c r="F24" s="151">
        <f t="shared" si="1"/>
        <v>36.82</v>
      </c>
    </row>
    <row r="25" spans="1:6" ht="57">
      <c r="A25" s="148">
        <v>8</v>
      </c>
      <c r="B25" s="158" t="s">
        <v>479</v>
      </c>
      <c r="C25" s="159" t="s">
        <v>480</v>
      </c>
      <c r="D25" s="148">
        <v>1</v>
      </c>
      <c r="E25" s="152">
        <v>25.45</v>
      </c>
      <c r="F25" s="142">
        <f t="shared" si="1"/>
        <v>25.45</v>
      </c>
    </row>
    <row r="26" spans="1:6" ht="71.25">
      <c r="A26" s="148">
        <v>9</v>
      </c>
      <c r="B26" s="158" t="s">
        <v>474</v>
      </c>
      <c r="C26" s="156" t="s">
        <v>475</v>
      </c>
      <c r="D26" s="148">
        <v>1</v>
      </c>
      <c r="E26" s="152">
        <v>2.39</v>
      </c>
      <c r="F26" s="142">
        <f t="shared" si="1"/>
        <v>2.39</v>
      </c>
    </row>
    <row r="27" spans="1:6">
      <c r="A27" s="329" t="s">
        <v>318</v>
      </c>
      <c r="B27" s="329"/>
      <c r="C27" s="329"/>
      <c r="D27" s="329"/>
      <c r="E27" s="329"/>
      <c r="F27" s="154">
        <f>SUM(F19:F26)</f>
        <v>778.78</v>
      </c>
    </row>
    <row r="28" spans="1:6">
      <c r="A28" s="329" t="s">
        <v>319</v>
      </c>
      <c r="B28" s="329"/>
      <c r="C28" s="329"/>
      <c r="D28" s="329"/>
      <c r="E28" s="329"/>
      <c r="F28" s="153">
        <v>12</v>
      </c>
    </row>
    <row r="29" spans="1:6">
      <c r="A29" s="330" t="s">
        <v>483</v>
      </c>
      <c r="B29" s="330"/>
      <c r="C29" s="330"/>
      <c r="D29" s="330"/>
      <c r="E29" s="330"/>
      <c r="F29" s="147" t="s">
        <v>321</v>
      </c>
    </row>
    <row r="30" spans="1:6">
      <c r="A30" s="334">
        <f>F27/F28</f>
        <v>64.898333333333326</v>
      </c>
      <c r="B30" s="335"/>
      <c r="C30" s="336"/>
      <c r="D30" s="336"/>
      <c r="E30" s="336"/>
      <c r="F30" s="337"/>
    </row>
    <row r="33" spans="1:6">
      <c r="A33" s="338" t="s">
        <v>280</v>
      </c>
      <c r="B33" s="338"/>
      <c r="C33" s="338"/>
      <c r="D33" s="338"/>
      <c r="E33" s="338"/>
      <c r="F33" s="338"/>
    </row>
    <row r="34" spans="1:6" ht="90">
      <c r="A34" s="139" t="s">
        <v>313</v>
      </c>
      <c r="B34" s="161" t="s">
        <v>481</v>
      </c>
      <c r="C34" s="139" t="s">
        <v>323</v>
      </c>
      <c r="D34" s="155" t="s">
        <v>315</v>
      </c>
      <c r="E34" s="155" t="s">
        <v>316</v>
      </c>
      <c r="F34" s="155" t="s">
        <v>317</v>
      </c>
    </row>
    <row r="35" spans="1:6" ht="71.25">
      <c r="A35" s="140">
        <v>2</v>
      </c>
      <c r="B35" s="158" t="s">
        <v>468</v>
      </c>
      <c r="C35" s="156" t="s">
        <v>469</v>
      </c>
      <c r="D35" s="148">
        <v>4</v>
      </c>
      <c r="E35" s="141">
        <v>53.43</v>
      </c>
      <c r="F35" s="142">
        <f t="shared" ref="F35:F36" si="2">D35*E35</f>
        <v>213.72</v>
      </c>
    </row>
    <row r="36" spans="1:6" ht="71.25">
      <c r="A36" s="140">
        <v>5</v>
      </c>
      <c r="B36" s="158" t="s">
        <v>474</v>
      </c>
      <c r="C36" s="156" t="s">
        <v>475</v>
      </c>
      <c r="D36" s="148">
        <v>1</v>
      </c>
      <c r="E36" s="141">
        <v>2.39</v>
      </c>
      <c r="F36" s="142">
        <f t="shared" si="2"/>
        <v>2.39</v>
      </c>
    </row>
    <row r="37" spans="1:6">
      <c r="A37" s="329" t="s">
        <v>318</v>
      </c>
      <c r="B37" s="329"/>
      <c r="C37" s="329"/>
      <c r="D37" s="329"/>
      <c r="E37" s="329"/>
      <c r="F37" s="154">
        <f>SUM(F35:F36)</f>
        <v>216.10999999999999</v>
      </c>
    </row>
    <row r="38" spans="1:6">
      <c r="A38" s="329" t="s">
        <v>319</v>
      </c>
      <c r="B38" s="329"/>
      <c r="C38" s="329"/>
      <c r="D38" s="329"/>
      <c r="E38" s="329"/>
      <c r="F38" s="153">
        <v>12</v>
      </c>
    </row>
    <row r="39" spans="1:6">
      <c r="A39" s="330" t="s">
        <v>484</v>
      </c>
      <c r="B39" s="330"/>
      <c r="C39" s="330"/>
      <c r="D39" s="330"/>
      <c r="E39" s="330"/>
      <c r="F39" s="147" t="s">
        <v>321</v>
      </c>
    </row>
    <row r="40" spans="1:6">
      <c r="A40" s="331">
        <f>F37/F38</f>
        <v>18.009166666666665</v>
      </c>
      <c r="B40" s="332"/>
      <c r="C40" s="332"/>
      <c r="D40" s="332"/>
      <c r="E40" s="332"/>
      <c r="F40" s="333"/>
    </row>
  </sheetData>
  <mergeCells count="28">
    <mergeCell ref="A3:F3"/>
    <mergeCell ref="A4:A5"/>
    <mergeCell ref="C4:C5"/>
    <mergeCell ref="D4:D5"/>
    <mergeCell ref="E4:E5"/>
    <mergeCell ref="F4:F5"/>
    <mergeCell ref="B4:B5"/>
    <mergeCell ref="F17:F18"/>
    <mergeCell ref="A11:E11"/>
    <mergeCell ref="A12:E12"/>
    <mergeCell ref="A13:E13"/>
    <mergeCell ref="A14:F14"/>
    <mergeCell ref="A1:F1"/>
    <mergeCell ref="A38:E38"/>
    <mergeCell ref="A39:E39"/>
    <mergeCell ref="A40:F40"/>
    <mergeCell ref="A27:E27"/>
    <mergeCell ref="A28:E28"/>
    <mergeCell ref="A29:E29"/>
    <mergeCell ref="A30:F30"/>
    <mergeCell ref="A33:F33"/>
    <mergeCell ref="A37:E37"/>
    <mergeCell ref="A16:F16"/>
    <mergeCell ref="B17:B18"/>
    <mergeCell ref="A17:A18"/>
    <mergeCell ref="C17:C18"/>
    <mergeCell ref="D17:D18"/>
    <mergeCell ref="E17:E18"/>
  </mergeCells>
  <pageMargins left="0.511811024" right="0.511811024" top="0.78740157499999996" bottom="0.78740157499999996" header="0.31496062000000002" footer="0.31496062000000002"/>
  <pageSetup paperSize="9" scale="66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ASG </vt:lpstr>
      <vt:lpstr>AUX. DE JARDINAGEM</vt:lpstr>
      <vt:lpstr>ENCARREGADO</vt:lpstr>
      <vt:lpstr>ZELADOR</vt:lpstr>
      <vt:lpstr>PREÇO LIMPEZA</vt:lpstr>
      <vt:lpstr>MATERIAIS E EQUIPAMENTOS</vt:lpstr>
      <vt:lpstr>UNIFORMES</vt:lpstr>
      <vt:lpstr>'ASG '!Area_de_impressao</vt:lpstr>
      <vt:lpstr>'AUX. DE JARDINAGEM'!Area_de_impressao</vt:lpstr>
      <vt:lpstr>ENCARREGADO!Area_de_impressao</vt:lpstr>
      <vt:lpstr>'PREÇO LIMPEZA'!Area_de_impressao</vt:lpstr>
      <vt:lpstr>ZELADOR!Area_de_impressao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2022-09-21T13:48:02Z</cp:lastPrinted>
  <dcterms:created xsi:type="dcterms:W3CDTF">2022-07-18T14:45:51Z</dcterms:created>
  <dcterms:modified xsi:type="dcterms:W3CDTF">2022-10-14T17:19:03Z</dcterms:modified>
</cp:coreProperties>
</file>